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ligues\le solitaire\2024-2025\"/>
    </mc:Choice>
  </mc:AlternateContent>
  <xr:revisionPtr revIDLastSave="0" documentId="13_ncr:1_{518B4495-83CD-4ADD-A685-9F8D718CE55B}" xr6:coauthVersionLast="47" xr6:coauthVersionMax="47" xr10:uidLastSave="{00000000-0000-0000-0000-000000000000}"/>
  <bookViews>
    <workbookView xWindow="-120" yWindow="-120" windowWidth="29040" windowHeight="17640" activeTab="2" xr2:uid="{00000000-000D-0000-FFFF-FFFF00000000}"/>
  </bookViews>
  <sheets>
    <sheet name="2024" sheetId="4" r:id="rId1"/>
    <sheet name="2025" sheetId="12" r:id="rId2"/>
    <sheet name="2024-2025" sheetId="2" r:id="rId3"/>
    <sheet name="Moyenne" sheetId="6" r:id="rId4"/>
  </sheets>
  <calcPr calcId="191029"/>
</workbook>
</file>

<file path=xl/calcChain.xml><?xml version="1.0" encoding="utf-8"?>
<calcChain xmlns="http://schemas.openxmlformats.org/spreadsheetml/2006/main">
  <c r="AQ47" i="2" l="1"/>
  <c r="AP47" i="2"/>
  <c r="AR47" i="2" s="1"/>
  <c r="AC47" i="2"/>
  <c r="AD47" i="2" s="1"/>
  <c r="AB47" i="2"/>
  <c r="V47" i="2"/>
  <c r="U47" i="2"/>
  <c r="W47" i="2" s="1"/>
  <c r="AJ45" i="2"/>
  <c r="AI45" i="2"/>
  <c r="AK45" i="2" s="1"/>
  <c r="AK44" i="2"/>
  <c r="AJ44" i="2"/>
  <c r="AI44" i="2"/>
  <c r="AK43" i="2"/>
  <c r="AJ43" i="2"/>
  <c r="AI43" i="2"/>
  <c r="AJ42" i="2"/>
  <c r="AI42" i="2"/>
  <c r="AK42" i="2" s="1"/>
  <c r="AJ41" i="2"/>
  <c r="AI41" i="2"/>
  <c r="AK41" i="2" s="1"/>
  <c r="AJ40" i="2"/>
  <c r="AI40" i="2"/>
  <c r="AK40" i="2" s="1"/>
  <c r="AJ39" i="2"/>
  <c r="AK39" i="2" s="1"/>
  <c r="AI39" i="2"/>
  <c r="AJ38" i="2"/>
  <c r="AI38" i="2"/>
  <c r="AK38" i="2" s="1"/>
  <c r="AJ37" i="2"/>
  <c r="AI37" i="2"/>
  <c r="AK37" i="2" s="1"/>
  <c r="AK36" i="2"/>
  <c r="AJ36" i="2"/>
  <c r="AI36" i="2"/>
  <c r="AK35" i="2"/>
  <c r="AJ35" i="2"/>
  <c r="AI35" i="2"/>
  <c r="AJ34" i="2"/>
  <c r="AI34" i="2"/>
  <c r="AK34" i="2" s="1"/>
  <c r="AJ33" i="2"/>
  <c r="AI33" i="2"/>
  <c r="AK33" i="2" s="1"/>
  <c r="AJ32" i="2"/>
  <c r="AI32" i="2"/>
  <c r="AK32" i="2" s="1"/>
  <c r="AJ31" i="2"/>
  <c r="AK31" i="2" s="1"/>
  <c r="AI31" i="2"/>
  <c r="AJ30" i="2"/>
  <c r="AI30" i="2"/>
  <c r="AK30" i="2" s="1"/>
  <c r="AJ29" i="2"/>
  <c r="AI29" i="2"/>
  <c r="AK29" i="2" s="1"/>
  <c r="AK28" i="2"/>
  <c r="AJ28" i="2"/>
  <c r="AI28" i="2"/>
  <c r="AK27" i="2"/>
  <c r="AJ27" i="2"/>
  <c r="AI27" i="2"/>
  <c r="AJ26" i="2"/>
  <c r="AI26" i="2"/>
  <c r="AK26" i="2" s="1"/>
  <c r="AJ25" i="2"/>
  <c r="AI25" i="2"/>
  <c r="AK25" i="2" s="1"/>
  <c r="AJ24" i="2"/>
  <c r="AI24" i="2"/>
  <c r="AK24" i="2" s="1"/>
  <c r="AJ23" i="2"/>
  <c r="AK23" i="2" s="1"/>
  <c r="AI23" i="2"/>
  <c r="AJ22" i="2"/>
  <c r="AI22" i="2"/>
  <c r="AK22" i="2" s="1"/>
  <c r="AJ21" i="2"/>
  <c r="AI21" i="2"/>
  <c r="AK21" i="2" s="1"/>
  <c r="AK20" i="2"/>
  <c r="AJ20" i="2"/>
  <c r="AI20" i="2"/>
  <c r="AK19" i="2"/>
  <c r="AJ19" i="2"/>
  <c r="AI19" i="2"/>
  <c r="AJ18" i="2"/>
  <c r="AI18" i="2"/>
  <c r="AK18" i="2" s="1"/>
  <c r="AJ17" i="2"/>
  <c r="AI17" i="2"/>
  <c r="AK17" i="2" s="1"/>
  <c r="AJ16" i="2"/>
  <c r="AI16" i="2"/>
  <c r="AK16" i="2" s="1"/>
  <c r="AJ15" i="2"/>
  <c r="AK15" i="2" s="1"/>
  <c r="AI15" i="2"/>
  <c r="AJ14" i="2"/>
  <c r="AI14" i="2"/>
  <c r="AK14" i="2" s="1"/>
  <c r="AJ13" i="2"/>
  <c r="AI13" i="2"/>
  <c r="AK13" i="2" s="1"/>
  <c r="AK12" i="2"/>
  <c r="AJ12" i="2"/>
  <c r="AI12" i="2"/>
  <c r="AK11" i="2"/>
  <c r="AJ11" i="2"/>
  <c r="AI11" i="2"/>
  <c r="AJ10" i="2"/>
  <c r="AI10" i="2"/>
  <c r="AK10" i="2" s="1"/>
  <c r="AJ9" i="2"/>
  <c r="AI9" i="2"/>
  <c r="AK9" i="2" s="1"/>
  <c r="AJ8" i="2"/>
  <c r="AI8" i="2"/>
  <c r="AK8" i="2" s="1"/>
  <c r="AJ7" i="2"/>
  <c r="AK7" i="2" s="1"/>
  <c r="AI7" i="2"/>
  <c r="AJ6" i="2"/>
  <c r="AI6" i="2"/>
  <c r="AK6" i="2" s="1"/>
  <c r="AJ5" i="2"/>
  <c r="AJ47" i="2" s="1"/>
  <c r="AI5" i="2"/>
  <c r="AK5" i="2" s="1"/>
  <c r="Q29" i="12"/>
  <c r="R29" i="12"/>
  <c r="Q30" i="12"/>
  <c r="R30" i="12"/>
  <c r="Q31" i="12"/>
  <c r="R31" i="12"/>
  <c r="Q32" i="12"/>
  <c r="R32" i="12"/>
  <c r="Q33" i="12"/>
  <c r="R33" i="12"/>
  <c r="Q34" i="12"/>
  <c r="R34" i="12"/>
  <c r="Q35" i="12"/>
  <c r="S35" i="12" s="1"/>
  <c r="R35" i="12"/>
  <c r="Q36" i="12"/>
  <c r="R36" i="12"/>
  <c r="Q37" i="12"/>
  <c r="R37" i="12"/>
  <c r="Q38" i="12"/>
  <c r="S38" i="12" s="1"/>
  <c r="R38" i="12"/>
  <c r="Q39" i="12"/>
  <c r="S39" i="12" s="1"/>
  <c r="R39" i="12"/>
  <c r="Q40" i="12"/>
  <c r="R40" i="12"/>
  <c r="Q41" i="12"/>
  <c r="R41" i="12"/>
  <c r="Q42" i="12"/>
  <c r="S42" i="12" s="1"/>
  <c r="R42" i="12"/>
  <c r="Q43" i="12"/>
  <c r="S43" i="12" s="1"/>
  <c r="R43" i="12"/>
  <c r="Q44" i="12"/>
  <c r="R44" i="12"/>
  <c r="Q45" i="12"/>
  <c r="R45" i="12"/>
  <c r="Q21" i="12"/>
  <c r="R21" i="12"/>
  <c r="Q22" i="12"/>
  <c r="R22" i="12"/>
  <c r="Q23" i="12"/>
  <c r="R23" i="12"/>
  <c r="Q24" i="12"/>
  <c r="R24" i="12"/>
  <c r="Q25" i="12"/>
  <c r="R25" i="12"/>
  <c r="Q26" i="12"/>
  <c r="R26" i="12"/>
  <c r="Q27" i="12"/>
  <c r="R27" i="12"/>
  <c r="Q28" i="12"/>
  <c r="R28" i="12"/>
  <c r="Q20" i="12"/>
  <c r="R20" i="12"/>
  <c r="Q7" i="12"/>
  <c r="R7" i="12"/>
  <c r="AI47" i="2" l="1"/>
  <c r="AK47" i="2" s="1"/>
  <c r="S34" i="12"/>
  <c r="S30" i="12"/>
  <c r="S45" i="12"/>
  <c r="S37" i="12"/>
  <c r="S33" i="12"/>
  <c r="S29" i="12"/>
  <c r="S40" i="12"/>
  <c r="S36" i="12"/>
  <c r="S22" i="12"/>
  <c r="S41" i="12"/>
  <c r="S32" i="12"/>
  <c r="S44" i="12"/>
  <c r="S31" i="12"/>
  <c r="S24" i="12"/>
  <c r="S25" i="12"/>
  <c r="S23" i="12"/>
  <c r="S26" i="12"/>
  <c r="S21" i="12"/>
  <c r="S20" i="12"/>
  <c r="S28" i="12"/>
  <c r="S27" i="12"/>
  <c r="S7" i="12"/>
  <c r="Q6" i="12" l="1"/>
  <c r="R6" i="12"/>
  <c r="Q8" i="12"/>
  <c r="R8" i="12"/>
  <c r="Q9" i="12"/>
  <c r="R9" i="12"/>
  <c r="Q10" i="12"/>
  <c r="R10" i="12"/>
  <c r="Q11" i="12"/>
  <c r="R11" i="12"/>
  <c r="Q12" i="12"/>
  <c r="R12" i="12"/>
  <c r="Q13" i="12"/>
  <c r="R13" i="12"/>
  <c r="Q14" i="12"/>
  <c r="R14" i="12"/>
  <c r="Q15" i="12"/>
  <c r="R15" i="12"/>
  <c r="Q16" i="12"/>
  <c r="R16" i="12"/>
  <c r="Q17" i="12"/>
  <c r="R17" i="12"/>
  <c r="Q18" i="12"/>
  <c r="R18" i="12"/>
  <c r="Q19" i="12"/>
  <c r="R19" i="12"/>
  <c r="R5" i="12"/>
  <c r="Q5" i="12"/>
  <c r="S16" i="12" l="1"/>
  <c r="S19" i="12"/>
  <c r="S15" i="12"/>
  <c r="S11" i="12"/>
  <c r="S6" i="12"/>
  <c r="S8" i="12"/>
  <c r="S9" i="12"/>
  <c r="S14" i="12"/>
  <c r="S10" i="12"/>
  <c r="S13" i="12"/>
  <c r="S12" i="12"/>
  <c r="S5" i="12"/>
  <c r="S17" i="12"/>
  <c r="S18" i="12"/>
  <c r="I34" i="4"/>
  <c r="J34" i="4"/>
  <c r="I28" i="4"/>
  <c r="J28" i="4"/>
  <c r="I9" i="4"/>
  <c r="J9" i="4"/>
  <c r="I7" i="4"/>
  <c r="J7" i="4"/>
  <c r="K34" i="4" l="1"/>
  <c r="K28" i="4"/>
  <c r="K9" i="4"/>
  <c r="K7" i="4"/>
  <c r="D16" i="6" l="1"/>
  <c r="C16" i="6"/>
  <c r="I30" i="4" l="1"/>
  <c r="J30" i="4"/>
  <c r="E6" i="6"/>
  <c r="J6" i="4"/>
  <c r="J8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9" i="4"/>
  <c r="J31" i="4"/>
  <c r="J32" i="4"/>
  <c r="J33" i="4"/>
  <c r="J35" i="4"/>
  <c r="J36" i="4"/>
  <c r="J37" i="4"/>
  <c r="J38" i="4"/>
  <c r="J39" i="4"/>
  <c r="J40" i="4"/>
  <c r="J41" i="4"/>
  <c r="J5" i="4"/>
  <c r="I5" i="4"/>
  <c r="I6" i="4"/>
  <c r="I8" i="4"/>
  <c r="I10" i="4"/>
  <c r="I11" i="4"/>
  <c r="I12" i="4"/>
  <c r="I13" i="4"/>
  <c r="I14" i="4"/>
  <c r="I15" i="4"/>
  <c r="K15" i="4" s="1"/>
  <c r="I16" i="4"/>
  <c r="I17" i="4"/>
  <c r="I18" i="4"/>
  <c r="I19" i="4"/>
  <c r="I20" i="4"/>
  <c r="I21" i="4"/>
  <c r="I22" i="4"/>
  <c r="I23" i="4"/>
  <c r="K23" i="4" s="1"/>
  <c r="I24" i="4"/>
  <c r="I25" i="4"/>
  <c r="I26" i="4"/>
  <c r="I27" i="4"/>
  <c r="I29" i="4"/>
  <c r="I31" i="4"/>
  <c r="I32" i="4"/>
  <c r="I33" i="4"/>
  <c r="I35" i="4"/>
  <c r="I36" i="4"/>
  <c r="I37" i="4"/>
  <c r="I38" i="4"/>
  <c r="I39" i="4"/>
  <c r="I40" i="4"/>
  <c r="I41" i="4"/>
  <c r="I42" i="4"/>
  <c r="K42" i="4" s="1"/>
  <c r="I43" i="4"/>
  <c r="K43" i="4" s="1"/>
  <c r="I44" i="4"/>
  <c r="K44" i="4" s="1"/>
  <c r="K33" i="4" l="1"/>
  <c r="K10" i="4"/>
  <c r="K41" i="4"/>
  <c r="K32" i="4"/>
  <c r="K22" i="4"/>
  <c r="K14" i="4"/>
  <c r="K30" i="4"/>
  <c r="K37" i="4"/>
  <c r="K26" i="4"/>
  <c r="K18" i="4"/>
  <c r="K5" i="4"/>
  <c r="K36" i="4"/>
  <c r="K25" i="4"/>
  <c r="K17" i="4"/>
  <c r="K8" i="4"/>
  <c r="K38" i="4"/>
  <c r="K27" i="4"/>
  <c r="K19" i="4"/>
  <c r="K35" i="4"/>
  <c r="K24" i="4"/>
  <c r="K16" i="4"/>
  <c r="K6" i="4"/>
  <c r="K40" i="4"/>
  <c r="K31" i="4"/>
  <c r="K21" i="4"/>
  <c r="K13" i="4"/>
  <c r="K11" i="4"/>
  <c r="K39" i="4"/>
  <c r="K29" i="4"/>
  <c r="K20" i="4"/>
  <c r="K12" i="4"/>
  <c r="B55" i="4" l="1"/>
  <c r="Q47" i="12" l="1"/>
  <c r="R47" i="12"/>
  <c r="S47" i="12" l="1"/>
  <c r="E16" i="6" l="1"/>
  <c r="Y47" i="12"/>
  <c r="X47" i="12"/>
  <c r="D47" i="12"/>
  <c r="C47" i="12"/>
  <c r="P46" i="4"/>
  <c r="O46" i="4"/>
  <c r="D46" i="4"/>
  <c r="C46" i="4"/>
  <c r="Z47" i="12" l="1"/>
  <c r="E47" i="12"/>
  <c r="J47" i="12"/>
  <c r="K47" i="12"/>
  <c r="E46" i="4"/>
  <c r="J46" i="4"/>
  <c r="I46" i="4"/>
  <c r="Q46" i="4"/>
  <c r="L47" i="12" l="1"/>
  <c r="K46" i="4"/>
</calcChain>
</file>

<file path=xl/sharedStrings.xml><?xml version="1.0" encoding="utf-8"?>
<sst xmlns="http://schemas.openxmlformats.org/spreadsheetml/2006/main" count="664" uniqueCount="64">
  <si>
    <t>Pos.</t>
  </si>
  <si>
    <t>Nom</t>
  </si>
  <si>
    <t>Parties</t>
  </si>
  <si>
    <t>QA</t>
  </si>
  <si>
    <t>Moy.</t>
  </si>
  <si>
    <t>Corbo Pierre</t>
  </si>
  <si>
    <t>D'Apice Vincenzo</t>
  </si>
  <si>
    <t>Dates</t>
  </si>
  <si>
    <t>Quilles</t>
  </si>
  <si>
    <t>Moyennes</t>
  </si>
  <si>
    <t>Le Solitaire</t>
  </si>
  <si>
    <t>Tour</t>
  </si>
  <si>
    <t>Golay Daniel</t>
  </si>
  <si>
    <t>Diaz Lopez José Manuel</t>
  </si>
  <si>
    <t>Carolino Romulo</t>
  </si>
  <si>
    <t>Aries Claudia</t>
  </si>
  <si>
    <t>Almudever Celina</t>
  </si>
  <si>
    <t>Hand</t>
  </si>
  <si>
    <t>Grillet Liliane</t>
  </si>
  <si>
    <t>Roagna Gilles-Eric</t>
  </si>
  <si>
    <t>Pasquier Virginie</t>
  </si>
  <si>
    <t>Umali Jaime</t>
  </si>
  <si>
    <t>Classement général individuels 2023</t>
  </si>
  <si>
    <t>Moyat Magali</t>
  </si>
  <si>
    <t>Jaena Emma</t>
  </si>
  <si>
    <t>Walther Jeanette</t>
  </si>
  <si>
    <t>D'Apice Eladio</t>
  </si>
  <si>
    <t>Rosset Franck</t>
  </si>
  <si>
    <t>Seydoux Pascal</t>
  </si>
  <si>
    <t>Moser Noraida</t>
  </si>
  <si>
    <t>Pellein Stéphane</t>
  </si>
  <si>
    <t>Depuis le 01.10.2023</t>
  </si>
  <si>
    <t>Au 31.12.2023</t>
  </si>
  <si>
    <t>Faller Nezza</t>
  </si>
  <si>
    <t>Dupenloup Franck</t>
  </si>
  <si>
    <t>Visalli Giuseppe</t>
  </si>
  <si>
    <t>Gabriel Eric</t>
  </si>
  <si>
    <t>Moyenne</t>
  </si>
  <si>
    <t>Da Silva Mario</t>
  </si>
  <si>
    <t>Martinez Mary-Claude</t>
  </si>
  <si>
    <t>Paras Marife</t>
  </si>
  <si>
    <t>Grassin Frédéric</t>
  </si>
  <si>
    <t>Au 15.09.2024</t>
  </si>
  <si>
    <t>Au 01.01.2025</t>
  </si>
  <si>
    <t>Classement général individuels 2025</t>
  </si>
  <si>
    <t>Depuis le 01.04.2025 au 30.06.2025</t>
  </si>
  <si>
    <t>Au 30.06.2025</t>
  </si>
  <si>
    <t>Hingray Sébastien</t>
  </si>
  <si>
    <t>Dela Pena Jingkie</t>
  </si>
  <si>
    <t>Martin José</t>
  </si>
  <si>
    <t>Sauthier Philippe</t>
  </si>
  <si>
    <t>Faller Merrie</t>
  </si>
  <si>
    <t>Nicole Roger</t>
  </si>
  <si>
    <t>Chavaz Didier</t>
  </si>
  <si>
    <t>Rioja Manuel</t>
  </si>
  <si>
    <t>Moumene Terek</t>
  </si>
  <si>
    <t>Bourgeois Henri</t>
  </si>
  <si>
    <t>Faller Merri</t>
  </si>
  <si>
    <t>Rosa Pedro</t>
  </si>
  <si>
    <t>Depuis le 01.01.2025 au 30.03.2025</t>
  </si>
  <si>
    <t>Moser Rhida</t>
  </si>
  <si>
    <t>Baruh Enis</t>
  </si>
  <si>
    <t>Morales Serrano Eduardo</t>
  </si>
  <si>
    <t>Flores Merlinda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</si>
</sst>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E6"/>
        <bgColor indexed="64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theme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4">
    <xf numFmtId="0" fontId="0" fillId="0" borderId="0"/>
    <xf numFmtId="0" fontId="10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5" fillId="0" borderId="1" xfId="2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2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5" fillId="2" borderId="1" xfId="2" applyFill="1" applyBorder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0" fillId="0" borderId="0" xfId="0" applyFill="1"/>
    <xf numFmtId="0" fontId="21" fillId="0" borderId="1" xfId="0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2" fontId="18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4">
    <cellStyle name="Lien hypertexte" xfId="2" builtinId="8"/>
    <cellStyle name="Lien hypertexte 3" xfId="3" xr:uid="{DD26D34D-538A-40B8-B88B-79218F4BF262}"/>
    <cellStyle name="Normal" xfId="0" builtinId="0"/>
    <cellStyle name="Normal 2" xfId="1" xr:uid="{00000000-0005-0000-0000-000002000000}"/>
  </cellStyles>
  <dxfs count="102"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/>
        <top style="medium">
          <color rgb="FFC0C0C0"/>
        </top>
        <bottom style="medium">
          <color rgb="FFC0C0C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strike val="0"/>
        <outline val="0"/>
        <shadow val="0"/>
        <vertAlign val="baseline"/>
        <sz val="11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strike val="0"/>
        <outline val="0"/>
        <shadow val="0"/>
        <vertAlign val="baseline"/>
        <sz val="11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/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sz val="10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ont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/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Moyenne!$E$3</c:f>
              <c:strCache>
                <c:ptCount val="1"/>
                <c:pt idx="0">
                  <c:v>Moyennes</c:v>
                </c:pt>
              </c:strCache>
            </c:strRef>
          </c:tx>
          <c:invertIfNegative val="0"/>
          <c:dPt>
            <c:idx val="1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6CEC-4037-B3CD-EC892F69907C}"/>
              </c:ext>
            </c:extLst>
          </c:dPt>
          <c:dPt>
            <c:idx val="4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488D-41F4-9E34-C300AAC18367}"/>
              </c:ext>
            </c:extLst>
          </c:dPt>
          <c:dPt>
            <c:idx val="5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488D-41F4-9E34-C300AAC18367}"/>
              </c:ext>
            </c:extLst>
          </c:dPt>
          <c:dPt>
            <c:idx val="6"/>
            <c:invertIfNegative val="0"/>
            <c:bubble3D val="0"/>
            <c:spPr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6-FD03-4206-ACAE-4EEBA3E2006E}"/>
              </c:ext>
            </c:extLst>
          </c:dPt>
          <c:dPt>
            <c:idx val="8"/>
            <c:invertIfNegative val="0"/>
            <c:bubble3D val="0"/>
            <c:spPr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A-BF96-4736-AFA1-8CF454002839}"/>
              </c:ext>
            </c:extLst>
          </c:dPt>
          <c:dPt>
            <c:idx val="9"/>
            <c:invertIfNegative val="0"/>
            <c:bubble3D val="0"/>
            <c:spPr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9-AC09-4E2E-A76D-FD9955BE39A2}"/>
              </c:ext>
            </c:extLst>
          </c:dPt>
          <c:dPt>
            <c:idx val="10"/>
            <c:invertIfNegative val="0"/>
            <c:bubble3D val="0"/>
            <c:spPr>
              <a:ln w="19050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66CD-42FD-B055-6866179146B4}"/>
              </c:ext>
            </c:extLst>
          </c:dPt>
          <c:cat>
            <c:multiLvlStrRef>
              <c:f>Moyenne!$A$4:$B$15</c:f>
              <c:multiLvlStrCache>
                <c:ptCount val="12"/>
                <c:lvl>
                  <c:pt idx="0">
                    <c:v>01.09.2024</c:v>
                  </c:pt>
                  <c:pt idx="1">
                    <c:v>15.09.2024</c:v>
                  </c:pt>
                  <c:pt idx="2">
                    <c:v>13.10.2024</c:v>
                  </c:pt>
                  <c:pt idx="3">
                    <c:v>27.10.2024</c:v>
                  </c:pt>
                  <c:pt idx="4">
                    <c:v>10.11.2024</c:v>
                  </c:pt>
                  <c:pt idx="5">
                    <c:v>24.11.2024</c:v>
                  </c:pt>
                  <c:pt idx="6">
                    <c:v>08.12.2024</c:v>
                  </c:pt>
                  <c:pt idx="7">
                    <c:v>02.02.2025</c:v>
                  </c:pt>
                  <c:pt idx="8">
                    <c:v>16.02.2025</c:v>
                  </c:pt>
                  <c:pt idx="9">
                    <c:v>30.03.2025</c:v>
                  </c:pt>
                  <c:pt idx="10">
                    <c:v>27.04.2025</c:v>
                  </c:pt>
                  <c:pt idx="11">
                    <c:v>08.06.2025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</c:lvl>
              </c:multiLvlStrCache>
            </c:multiLvlStrRef>
          </c:cat>
          <c:val>
            <c:numRef>
              <c:f>Moyenne!$E$4:$E$15</c:f>
              <c:numCache>
                <c:formatCode>0.00</c:formatCode>
                <c:ptCount val="12"/>
                <c:pt idx="0" formatCode="General">
                  <c:v>160.36000000000001</c:v>
                </c:pt>
                <c:pt idx="1">
                  <c:v>162.01</c:v>
                </c:pt>
                <c:pt idx="2" formatCode="0.000">
                  <c:v>158.75</c:v>
                </c:pt>
                <c:pt idx="3" formatCode="0.000">
                  <c:v>162.61111111111111</c:v>
                </c:pt>
                <c:pt idx="4" formatCode="0.000">
                  <c:v>165.92028985507247</c:v>
                </c:pt>
                <c:pt idx="5" formatCode="0.000">
                  <c:v>167.08771929824562</c:v>
                </c:pt>
                <c:pt idx="6" formatCode="0.000">
                  <c:v>166.32575757575756</c:v>
                </c:pt>
                <c:pt idx="7" formatCode="0.000">
                  <c:v>164.50793650793651</c:v>
                </c:pt>
                <c:pt idx="8" formatCode="0.000">
                  <c:v>168.13768115942028</c:v>
                </c:pt>
                <c:pt idx="9" formatCode="0.000">
                  <c:v>170.69298245614036</c:v>
                </c:pt>
                <c:pt idx="10" formatCode="0.000">
                  <c:v>172.37121212121212</c:v>
                </c:pt>
                <c:pt idx="11" formatCode="0.000">
                  <c:v>162.63333333333333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8D-41F4-9E34-C300AAC18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875776"/>
        <c:axId val="174878080"/>
      </c:barChart>
      <c:catAx>
        <c:axId val="17487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4878080"/>
        <c:crosses val="autoZero"/>
        <c:auto val="1"/>
        <c:lblAlgn val="ctr"/>
        <c:lblOffset val="100"/>
        <c:noMultiLvlLbl val="0"/>
      </c:catAx>
      <c:valAx>
        <c:axId val="174878080"/>
        <c:scaling>
          <c:orientation val="minMax"/>
          <c:max val="175"/>
          <c:min val="14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875776"/>
        <c:crosses val="autoZero"/>
        <c:crossBetween val="between"/>
        <c:majorUnit val="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16</xdr:row>
      <xdr:rowOff>129540</xdr:rowOff>
    </xdr:from>
    <xdr:to>
      <xdr:col>9</xdr:col>
      <xdr:colOff>53340</xdr:colOff>
      <xdr:row>36</xdr:row>
      <xdr:rowOff>60960</xdr:rowOff>
    </xdr:to>
    <xdr:graphicFrame macro="">
      <xdr:nvGraphicFramePr>
        <xdr:cNvPr id="4142" name="Graphique 1">
          <a:extLst>
            <a:ext uri="{FF2B5EF4-FFF2-40B4-BE49-F238E27FC236}">
              <a16:creationId xmlns:a16="http://schemas.microsoft.com/office/drawing/2014/main" id="{00000000-0008-0000-0300-00002E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6D9A4B-44AF-4DED-AFB6-267B37662F3E}" name="Tableau573" displayName="Tableau573" ref="A4:E46" totalsRowCount="1" headerRowDxfId="101" dataDxfId="100" totalsRowDxfId="99">
  <autoFilter ref="A4:E45" xr:uid="{BE6D9A4B-44AF-4DED-AFB6-267B37662F3E}"/>
  <sortState xmlns:xlrd2="http://schemas.microsoft.com/office/spreadsheetml/2017/richdata2" ref="A5:E45">
    <sortCondition ref="B5:B45"/>
  </sortState>
  <tableColumns count="5">
    <tableColumn id="1" xr3:uid="{3A92DA9F-67DA-49B8-A635-D20A696052AD}" name="Pos." dataDxfId="98" totalsRowDxfId="97"/>
    <tableColumn id="2" xr3:uid="{AEED627D-7F51-40C0-B390-FF2A8AFB5F39}" name="Nom" dataDxfId="96" totalsRowDxfId="95" dataCellStyle="Lien hypertexte"/>
    <tableColumn id="3" xr3:uid="{0B99956B-72E6-4894-9D79-89BC41755359}" name="QA" totalsRowFunction="sum" dataDxfId="94" totalsRowDxfId="93"/>
    <tableColumn id="11" xr3:uid="{0F0B2616-E0CD-4FAD-A792-77156F1339A0}" name="Parties" totalsRowFunction="sum" dataDxfId="92" totalsRowDxfId="91"/>
    <tableColumn id="5" xr3:uid="{ED5CA932-5C04-4481-ADC8-7814C3BB72F3}" name="Moy." totalsRowFunction="custom" dataDxfId="90" totalsRowDxfId="89">
      <totalsRowFormula>SUM(Tableau573[[#Totals],[QA]]/Tableau573[[#Totals],[Parties]])</totalsRow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520B7F4-5DCD-4780-B113-3C60F0505900}" name="Tableau5724" displayName="Tableau5724" ref="G4:K44" totalsRowShown="0" headerRowDxfId="88" dataDxfId="87">
  <autoFilter ref="G4:K44" xr:uid="{2520B7F4-5DCD-4780-B113-3C60F0505900}"/>
  <sortState xmlns:xlrd2="http://schemas.microsoft.com/office/spreadsheetml/2017/richdata2" ref="G5:K44">
    <sortCondition ref="H6:H44"/>
  </sortState>
  <tableColumns count="5">
    <tableColumn id="1" xr3:uid="{8D8A6C48-D1F4-4DE9-953B-93EC47B2822D}" name="Pos." dataDxfId="86"/>
    <tableColumn id="2" xr3:uid="{BE1EEABB-EAD4-4C85-9351-76CAB27D7EEB}" name="Nom" dataDxfId="85" dataCellStyle="Lien hypertexte"/>
    <tableColumn id="3" xr3:uid="{655B6D8A-36E0-4F9F-AEDF-69A388D329D0}" name="QA" dataDxfId="84">
      <calculatedColumnFormula>SUM(Tableau5735[[#This Row],[QA]]-Tableau573[[#This Row],[QA]])</calculatedColumnFormula>
    </tableColumn>
    <tableColumn id="11" xr3:uid="{DC8F3020-EF31-4328-AEE7-2FD22F52E4BD}" name="Parties" dataDxfId="83">
      <calculatedColumnFormula>SUM(Tableau5735[[#This Row],[Parties]]-Tableau573[[#This Row],[Parties]])</calculatedColumnFormula>
    </tableColumn>
    <tableColumn id="5" xr3:uid="{3BBE6D3A-9A7A-4339-BB5D-07D60D11E835}" name="Moy." dataDxfId="82">
      <calculatedColumnFormula>SUM(Tableau5724[[#This Row],[QA]]/Tableau5724[[#This Row],[Parties]])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7C2B82-5527-4145-B0DF-D1CBA821B4DB}" name="Tableau5735" displayName="Tableau5735" ref="M4:Q44" totalsRowShown="0" headerRowDxfId="81" dataDxfId="80">
  <autoFilter ref="M4:Q44" xr:uid="{3E7C2B82-5527-4145-B0DF-D1CBA821B4DB}"/>
  <sortState xmlns:xlrd2="http://schemas.microsoft.com/office/spreadsheetml/2017/richdata2" ref="M5:Q32">
    <sortCondition ref="N5:N32"/>
  </sortState>
  <tableColumns count="5">
    <tableColumn id="1" xr3:uid="{A0A2D09E-CC62-4E15-89A4-A60CE236D999}" name="Pos." dataDxfId="79"/>
    <tableColumn id="2" xr3:uid="{49CBFC4E-C04B-4B87-A5F1-E46DB0A69F9D}" name="Nom" dataDxfId="78" dataCellStyle="Lien hypertexte"/>
    <tableColumn id="3" xr3:uid="{C71BC444-6267-415B-A98B-569DFEE33CC1}" name="QA" dataDxfId="77" dataCellStyle="Lien hypertexte"/>
    <tableColumn id="11" xr3:uid="{E7DD8C53-23CE-42AA-8B8D-17AE1BE1A203}" name="Parties" dataDxfId="76"/>
    <tableColumn id="5" xr3:uid="{B1A1E486-CAE4-44BB-8949-0DBBCB50E925}" name="Moy." dataDxfId="7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5D6C8D5-1FE9-4045-81B5-ACFE40F63CC9}" name="Tableau5739" displayName="Tableau5739" ref="A4:F47" totalsRowCount="1" headerRowDxfId="74" dataDxfId="73" totalsRowDxfId="72">
  <autoFilter ref="A4:F46" xr:uid="{BE6D9A4B-44AF-4DED-AFB6-267B37662F3E}"/>
  <sortState xmlns:xlrd2="http://schemas.microsoft.com/office/spreadsheetml/2017/richdata2" ref="A5:E45">
    <sortCondition ref="B6:B45"/>
  </sortState>
  <tableColumns count="6">
    <tableColumn id="1" xr3:uid="{3B624D67-E272-4327-8D3C-BF85D3419A72}" name="Pos." dataDxfId="71" totalsRowDxfId="70"/>
    <tableColumn id="2" xr3:uid="{10E49D5F-57BE-4194-9F74-8F780947ADD4}" name="Nom" dataDxfId="69" totalsRowDxfId="68" dataCellStyle="Lien hypertexte"/>
    <tableColumn id="3" xr3:uid="{B06BC8BF-FDFA-4F4E-8B11-1BEF26990A92}" name="QA" totalsRowFunction="sum" dataDxfId="67" totalsRowDxfId="66"/>
    <tableColumn id="11" xr3:uid="{0DFB3283-3FC7-44F2-9F40-212C8BD8711E}" name="Parties" totalsRowFunction="sum" dataDxfId="65" totalsRowDxfId="64"/>
    <tableColumn id="5" xr3:uid="{4CA5F2D5-211C-47C8-8A48-868F5681BB47}" name="Moy." totalsRowFunction="custom" dataDxfId="63" totalsRowDxfId="62">
      <totalsRowFormula>SUM(Tableau5739[[#Totals],[QA]]/Tableau5739[[#Totals],[Parties]])</totalsRowFormula>
    </tableColumn>
    <tableColumn id="4" xr3:uid="{36EBF1C2-44FD-41C4-B232-E77BAA106229}" name="Hand" dataDxfId="61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9C331CB-D4E2-4DB6-A728-D40BEB0AA86E}" name="Tableau572410" displayName="Tableau572410" ref="H4:M46" totalsRowShown="0" headerRowDxfId="60" dataDxfId="59">
  <autoFilter ref="H4:M46" xr:uid="{2520B7F4-5DCD-4780-B113-3C60F0505900}"/>
  <sortState xmlns:xlrd2="http://schemas.microsoft.com/office/spreadsheetml/2017/richdata2" ref="H5:L45">
    <sortCondition ref="I6:I45"/>
  </sortState>
  <tableColumns count="6">
    <tableColumn id="1" xr3:uid="{D3CC4121-CAAB-40BC-AFA7-0938F7C462BD}" name="Pos." dataDxfId="58"/>
    <tableColumn id="2" xr3:uid="{55344A2F-E225-47C2-9BB5-698666CA6827}" name="Nom" dataDxfId="57" dataCellStyle="Lien hypertexte"/>
    <tableColumn id="3" xr3:uid="{DCC6EB9E-A15C-404C-81A8-87C432858608}" name="QA" dataDxfId="56">
      <calculatedColumnFormula>SUM(Tableau573511[[#This Row],[QA]]-Tableau5739[[#This Row],[QA]])</calculatedColumnFormula>
    </tableColumn>
    <tableColumn id="11" xr3:uid="{A9E52CDD-AA79-4810-B813-3AD5E4FB75F7}" name="Parties" dataDxfId="55"/>
    <tableColumn id="5" xr3:uid="{2ACEDFC6-C847-4191-AB82-CEAEE0FFD120}" name="Moy." dataDxfId="54">
      <calculatedColumnFormula>SUM(Tableau572410[[#This Row],[QA]]/Tableau572410[[#This Row],[Parties]])</calculatedColumnFormula>
    </tableColumn>
    <tableColumn id="4" xr3:uid="{3005430C-751B-4BBA-905A-0CC1B08C988C}" name="Hand" dataDxfId="53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1AD5822-ADBC-4A7C-A4A7-806BC1836A85}" name="Tableau573511" displayName="Tableau573511" ref="V4:Z45" totalsRowShown="0" headerRowDxfId="52" dataDxfId="51">
  <autoFilter ref="V4:Z45" xr:uid="{3E7C2B82-5527-4145-B0DF-D1CBA821B4DB}"/>
  <sortState xmlns:xlrd2="http://schemas.microsoft.com/office/spreadsheetml/2017/richdata2" ref="V5:Z45">
    <sortCondition ref="W5:W45"/>
  </sortState>
  <tableColumns count="5">
    <tableColumn id="1" xr3:uid="{134301C4-D36A-4ED5-8685-1997E2CFDA1D}" name="Pos." dataDxfId="50"/>
    <tableColumn id="2" xr3:uid="{5F175B49-E1A2-4715-98B8-187D1066A313}" name="Nom" dataDxfId="49" dataCellStyle="Lien hypertexte"/>
    <tableColumn id="3" xr3:uid="{F7655DB7-71C3-4A0F-887B-54EB521269D5}" name="QA" dataDxfId="48" dataCellStyle="Lien hypertexte"/>
    <tableColumn id="17" xr3:uid="{C0C7758B-CE40-440E-BBB6-2EBB996EAEED}" name="Parties" dataDxfId="47"/>
    <tableColumn id="18" xr3:uid="{C08ADFAF-0103-442B-820F-F588BB257EE5}" name="Moyenne" dataDxfId="46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E71BB-6640-403D-9D8F-67A1416DFD02}" name="Tableau5724102" displayName="Tableau5724102" ref="O4:T46" totalsRowShown="0" headerRowDxfId="45" dataDxfId="44">
  <autoFilter ref="O4:T46" xr:uid="{539E71BB-6640-403D-9D8F-67A1416DFD02}"/>
  <sortState xmlns:xlrd2="http://schemas.microsoft.com/office/spreadsheetml/2017/richdata2" ref="O5:S45">
    <sortCondition ref="P6:P45"/>
  </sortState>
  <tableColumns count="6">
    <tableColumn id="1" xr3:uid="{0B4D596F-3855-4C8E-BB9A-1BFC9A541976}" name="Pos." dataDxfId="43"/>
    <tableColumn id="2" xr3:uid="{2DDB1D0D-786C-40DA-B953-DCFFB72463E7}" name="Nom" dataDxfId="42" dataCellStyle="Lien hypertexte"/>
    <tableColumn id="3" xr3:uid="{831AA2ED-C2E2-4B45-8ACC-76243E523022}" name="QA" dataDxfId="41">
      <calculatedColumnFormula>SUM(Tableau573511[[#This Row],[QA]]-Tableau572410[[#This Row],[QA]])</calculatedColumnFormula>
    </tableColumn>
    <tableColumn id="11" xr3:uid="{C13F075B-B29C-49FA-96E5-0335F1B6A727}" name="Parties" dataDxfId="40"/>
    <tableColumn id="5" xr3:uid="{B4D80391-57E1-4E16-A976-72CBDD8CF2DA}" name="Moy." dataDxfId="39">
      <calculatedColumnFormula>SUM(Q5/R5)</calculatedColumnFormula>
    </tableColumn>
    <tableColumn id="4" xr3:uid="{2EF83974-360A-4CA5-B558-2ACA4541B903}" name="Hand" dataDxfId="3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72EBFD8-B922-4ADF-BDF4-21355F1A97C5}" name="Tableau57396" displayName="Tableau57396" ref="S4:X47" totalsRowCount="1" headerRowDxfId="13" dataDxfId="11" totalsRowDxfId="12">
  <autoFilter ref="S4:X46" xr:uid="{F72EBFD8-B922-4ADF-BDF4-21355F1A97C5}"/>
  <sortState xmlns:xlrd2="http://schemas.microsoft.com/office/spreadsheetml/2017/richdata2" ref="S5:W45">
    <sortCondition ref="T6:T45"/>
  </sortState>
  <tableColumns count="6">
    <tableColumn id="1" xr3:uid="{131183ED-6CA1-4279-942A-B7A6777515E5}" name="Pos." dataDxfId="25" totalsRowDxfId="24"/>
    <tableColumn id="2" xr3:uid="{21DA4D22-A5F3-45B3-8D66-DA5731742DA7}" name="Nom" dataDxfId="23" totalsRowDxfId="22" dataCellStyle="Lien hypertexte"/>
    <tableColumn id="3" xr3:uid="{649B0D5A-A70B-4262-A4D2-C065B734BE2D}" name="QA" totalsRowFunction="sum" dataDxfId="21" totalsRowDxfId="20"/>
    <tableColumn id="11" xr3:uid="{9F4671C1-76C1-4B4F-86EF-8F20F04BD210}" name="Parties" totalsRowFunction="sum" dataDxfId="19" totalsRowDxfId="18"/>
    <tableColumn id="5" xr3:uid="{0EF83B3C-2A42-4023-A9E6-CA704D2CC3C6}" name="Moy." totalsRowFunction="custom" dataDxfId="17" totalsRowDxfId="16">
      <totalsRowFormula>SUM(Tableau57396[[#Totals],[QA]]/Tableau57396[[#Totals],[Parties]])</totalsRowFormula>
    </tableColumn>
    <tableColumn id="4" xr3:uid="{72B9628E-9DE7-4690-BE6E-4E01392F8DED}" name="Hand" dataDxfId="15" totalsRowDxfId="14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DF8249B-9C0D-452B-AE18-6CFF48AC5B82}" name="Tableau5724107" displayName="Tableau5724107" ref="Z4:AE46" totalsRowShown="0" headerRowDxfId="4" dataDxfId="3">
  <autoFilter ref="Z4:AE46" xr:uid="{7DF8249B-9C0D-452B-AE18-6CFF48AC5B82}"/>
  <sortState xmlns:xlrd2="http://schemas.microsoft.com/office/spreadsheetml/2017/richdata2" ref="Z5:AD45">
    <sortCondition ref="AA6:AA45"/>
  </sortState>
  <tableColumns count="6">
    <tableColumn id="1" xr3:uid="{2EFD1947-9EB4-4A4C-A251-728CB7F10D34}" name="Pos." dataDxfId="10"/>
    <tableColumn id="2" xr3:uid="{067AF0C2-61D6-4F2E-86EA-52D954CC3D8E}" name="Nom" dataDxfId="9" dataCellStyle="Lien hypertexte"/>
    <tableColumn id="3" xr3:uid="{6F536D95-1898-4F5C-AF21-9D9B90B6EFF3}" name="QA" dataDxfId="8">
      <calculatedColumnFormula>SUM(Tableau573511[[#This Row],[QA]]-Tableau5739[[#This Row],[QA]])</calculatedColumnFormula>
    </tableColumn>
    <tableColumn id="11" xr3:uid="{FAAADDC8-3448-4C9D-AABE-863D4E502F09}" name="Parties" dataDxfId="7"/>
    <tableColumn id="5" xr3:uid="{D83612CD-EBDB-4560-BCD6-CCF94BFF3AB0}" name="Moy." dataDxfId="6">
      <calculatedColumnFormula>SUM(Tableau5724107[[#This Row],[QA]]/Tableau5724107[[#This Row],[Parties]])</calculatedColumnFormula>
    </tableColumn>
    <tableColumn id="4" xr3:uid="{7BAFEF04-FFC5-457D-83C5-BD4C4ED1E73B}" name="Hand" dataDxfId="5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59C9147-CFB0-48D2-95A0-52A1E86973FF}" name="Tableau5735118" displayName="Tableau5735118" ref="AN4:AR45" totalsRowShown="0" headerRowDxfId="1" dataDxfId="37">
  <autoFilter ref="AN4:AR45" xr:uid="{659C9147-CFB0-48D2-95A0-52A1E86973FF}"/>
  <sortState xmlns:xlrd2="http://schemas.microsoft.com/office/spreadsheetml/2017/richdata2" ref="AN5:AR45">
    <sortCondition ref="AO5:AO45"/>
  </sortState>
  <tableColumns count="5">
    <tableColumn id="1" xr3:uid="{E14EE9CD-0EE0-4A08-BD5A-888BF9D98E01}" name="Pos." dataDxfId="0"/>
    <tableColumn id="2" xr3:uid="{70F05F8E-B3CE-454C-9F80-5D0D5802729F}" name="Nom" dataDxfId="36" dataCellStyle="Lien hypertexte"/>
    <tableColumn id="3" xr3:uid="{8B50100F-6BD9-47D5-BF9A-BC85B38D7E77}" name="QA" dataDxfId="35" dataCellStyle="Lien hypertexte"/>
    <tableColumn id="17" xr3:uid="{48C50775-320C-46A9-B040-9D9E4818D4F5}" name="Parties" dataDxfId="34"/>
    <tableColumn id="18" xr3:uid="{1EB141F5-54E1-49B5-9A9F-064B47EA1494}" name="Moyenne" dataDxfId="33"/>
  </tableColumns>
  <tableStyleInfo name="TableStyleLight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941C93C-4DC4-422F-8607-36D3BD261F0F}" name="Tableau572410212" displayName="Tableau572410212" ref="AG4:AL46" totalsRowShown="0" headerRowDxfId="2" dataDxfId="32">
  <autoFilter ref="AG4:AL46" xr:uid="{2941C93C-4DC4-422F-8607-36D3BD261F0F}"/>
  <sortState xmlns:xlrd2="http://schemas.microsoft.com/office/spreadsheetml/2017/richdata2" ref="AG5:AK45">
    <sortCondition ref="AH6:AH45"/>
  </sortState>
  <tableColumns count="6">
    <tableColumn id="1" xr3:uid="{117131CE-0D06-4957-8F09-52938E2BE860}" name="Pos." dataDxfId="31"/>
    <tableColumn id="2" xr3:uid="{3C33D04F-2843-44B6-9F26-1A6483F0AE28}" name="Nom" dataDxfId="30" dataCellStyle="Lien hypertexte"/>
    <tableColumn id="3" xr3:uid="{79441926-DEF3-45E7-B6FC-4D1411B4525C}" name="QA" dataDxfId="29">
      <calculatedColumnFormula>SUM(Tableau573511[[#This Row],[QA]]-Tableau572410[[#This Row],[QA]])</calculatedColumnFormula>
    </tableColumn>
    <tableColumn id="11" xr3:uid="{80D4A722-DD93-4614-A58A-780F79BB7AC0}" name="Parties" dataDxfId="28"/>
    <tableColumn id="5" xr3:uid="{69E42867-5C4B-4F3C-AF45-C4AB7CF598A7}" name="Moy." dataDxfId="27">
      <calculatedColumnFormula>SUM(AI5/AJ5)</calculatedColumnFormula>
    </tableColumn>
    <tableColumn id="4" xr3:uid="{E6E8ABB0-5707-48FE-AD57-9662931DF418}" name="Hand" dataDxfId="26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solitairegeneve2024-2025/pl023.htm" TargetMode="External"/><Relationship Id="rId21" Type="http://schemas.openxmlformats.org/officeDocument/2006/relationships/hyperlink" Target="https://bowling.lexerbowling.com/bowlingdelapraille/solitairegeneve2024-2025/pl011.htm" TargetMode="External"/><Relationship Id="rId42" Type="http://schemas.openxmlformats.org/officeDocument/2006/relationships/hyperlink" Target="https://bowling.lexerbowling.com/bowlingdelapraille/solitairegeneve2024-2025/pl003.htm" TargetMode="External"/><Relationship Id="rId47" Type="http://schemas.openxmlformats.org/officeDocument/2006/relationships/hyperlink" Target="https://bowling.lexerbowling.com/bowlingdelapraille/solitairegeneve2024-2025/pl01E.htm" TargetMode="External"/><Relationship Id="rId63" Type="http://schemas.openxmlformats.org/officeDocument/2006/relationships/hyperlink" Target="https://bowling.lexerbowling.com/bowlingdelapraille/solitairegeneve2024-2025/pl02B.htm" TargetMode="External"/><Relationship Id="rId68" Type="http://schemas.openxmlformats.org/officeDocument/2006/relationships/hyperlink" Target="https://bowling.lexerbowling.com/bowlingdelapraille/solitairegeneve2024-2025/pl030.htm" TargetMode="External"/><Relationship Id="rId84" Type="http://schemas.openxmlformats.org/officeDocument/2006/relationships/hyperlink" Target="https://bowling.lexerbowling.com/bowlingdelapraille/solitairegeneve2024-2025/pl014.htm" TargetMode="External"/><Relationship Id="rId89" Type="http://schemas.openxmlformats.org/officeDocument/2006/relationships/hyperlink" Target="https://bowling.lexerbowling.com/bowlingdelapraille/solitairegeneve2024-2025/pl029.htm" TargetMode="External"/><Relationship Id="rId112" Type="http://schemas.openxmlformats.org/officeDocument/2006/relationships/table" Target="../tables/table2.xml"/><Relationship Id="rId2" Type="http://schemas.openxmlformats.org/officeDocument/2006/relationships/hyperlink" Target="https://bowling.lexerbowling.com/bowlingdelapraille/solitairegeneve2024-2025/pl00D.htm" TargetMode="External"/><Relationship Id="rId16" Type="http://schemas.openxmlformats.org/officeDocument/2006/relationships/hyperlink" Target="https://bowling.lexerbowling.com/bowlingdelapraille/solitairegeneve2024-2025/pl003.htm" TargetMode="External"/><Relationship Id="rId29" Type="http://schemas.openxmlformats.org/officeDocument/2006/relationships/hyperlink" Target="https://bowling.lexerbowling.com/bowlingdelapraille/solitairegeneve2024-2025/pl01B.htm" TargetMode="External"/><Relationship Id="rId107" Type="http://schemas.openxmlformats.org/officeDocument/2006/relationships/hyperlink" Target="https://bowling.lexerbowling.com/bowlingdelapraille/solitairegeneve2024-2025/pl02F.htm" TargetMode="External"/><Relationship Id="rId11" Type="http://schemas.openxmlformats.org/officeDocument/2006/relationships/hyperlink" Target="https://bowling.lexerbowling.com/bowlingdelapraille/solitairegeneve2024-2025/pl021.htm" TargetMode="External"/><Relationship Id="rId24" Type="http://schemas.openxmlformats.org/officeDocument/2006/relationships/hyperlink" Target="https://bowling.lexerbowling.com/bowlingdelapraille/solitairegeneve2024-2025/pl01F.htm" TargetMode="External"/><Relationship Id="rId32" Type="http://schemas.openxmlformats.org/officeDocument/2006/relationships/hyperlink" Target="https://bowling.lexerbowling.com/bowlingdelapraille/solitairegeneve2024-2025/pl00D.htm" TargetMode="External"/><Relationship Id="rId37" Type="http://schemas.openxmlformats.org/officeDocument/2006/relationships/hyperlink" Target="https://bowling.lexerbowling.com/bowlingdelapraille/solitairegeneve2024-2025/pl015.htm" TargetMode="External"/><Relationship Id="rId40" Type="http://schemas.openxmlformats.org/officeDocument/2006/relationships/hyperlink" Target="https://bowling.lexerbowling.com/bowlingdelapraille/solitairegeneve2024-2025/pl012.htm" TargetMode="External"/><Relationship Id="rId45" Type="http://schemas.openxmlformats.org/officeDocument/2006/relationships/hyperlink" Target="https://bowling.lexerbowling.com/bowlingdelapraille/solitairegeneve2024-2025/pl005.htm" TargetMode="External"/><Relationship Id="rId53" Type="http://schemas.openxmlformats.org/officeDocument/2006/relationships/hyperlink" Target="https://bowling.lexerbowling.com/bowlingdelapraille/solitairegeneve2024-2025/pl013.htm" TargetMode="External"/><Relationship Id="rId58" Type="http://schemas.openxmlformats.org/officeDocument/2006/relationships/hyperlink" Target="https://bowling.lexerbowling.com/bowlingdelapraille/solitairegeneve2024-2025/pl023.htm" TargetMode="External"/><Relationship Id="rId66" Type="http://schemas.openxmlformats.org/officeDocument/2006/relationships/hyperlink" Target="https://bowling.lexerbowling.com/bowlingdelapraille/solitairegeneve2024-2025/pl002.htm" TargetMode="External"/><Relationship Id="rId74" Type="http://schemas.openxmlformats.org/officeDocument/2006/relationships/hyperlink" Target="https://bowling.lexerbowling.com/bowlingdelapraille/solitairegeneve2024-2025/pl022.htm" TargetMode="External"/><Relationship Id="rId79" Type="http://schemas.openxmlformats.org/officeDocument/2006/relationships/hyperlink" Target="https://bowling.lexerbowling.com/bowlingdelapraille/solitairegeneve2024-2025/pl012.htm" TargetMode="External"/><Relationship Id="rId87" Type="http://schemas.openxmlformats.org/officeDocument/2006/relationships/hyperlink" Target="https://bowling.lexerbowling.com/bowlingdelapraille/solitairegeneve2024-2025/pl026.htm" TargetMode="External"/><Relationship Id="rId102" Type="http://schemas.openxmlformats.org/officeDocument/2006/relationships/hyperlink" Target="https://bowling.lexerbowling.com/bowlingdelapraille/solitairegeneve2024-2025/pl030.htm" TargetMode="External"/><Relationship Id="rId110" Type="http://schemas.openxmlformats.org/officeDocument/2006/relationships/printerSettings" Target="../printerSettings/printerSettings1.bin"/><Relationship Id="rId5" Type="http://schemas.openxmlformats.org/officeDocument/2006/relationships/hyperlink" Target="https://bowling.lexerbowling.com/bowlingdelapraille/solitairegeneve2024-2025/pl027.htm" TargetMode="External"/><Relationship Id="rId61" Type="http://schemas.openxmlformats.org/officeDocument/2006/relationships/hyperlink" Target="https://bowling.lexerbowling.com/bowlingdelapraille/solitairegeneve2024-2025/pl02A.htm" TargetMode="External"/><Relationship Id="rId82" Type="http://schemas.openxmlformats.org/officeDocument/2006/relationships/hyperlink" Target="https://bowling.lexerbowling.com/bowlingdelapraille/solitairegeneve2024-2025/pl024.htm" TargetMode="External"/><Relationship Id="rId90" Type="http://schemas.openxmlformats.org/officeDocument/2006/relationships/hyperlink" Target="https://bowling.lexerbowling.com/bowlingdelapraille/solitairegeneve2024-2025/pl020.htm" TargetMode="External"/><Relationship Id="rId95" Type="http://schemas.openxmlformats.org/officeDocument/2006/relationships/hyperlink" Target="https://bowling.lexerbowling.com/bowlingdelapraille/solitairegeneve2024-2025/pl008.htm" TargetMode="External"/><Relationship Id="rId19" Type="http://schemas.openxmlformats.org/officeDocument/2006/relationships/hyperlink" Target="https://bowling.lexerbowling.com/bowlingdelapraille/solitairegeneve2024-2025/pl029.htm" TargetMode="External"/><Relationship Id="rId14" Type="http://schemas.openxmlformats.org/officeDocument/2006/relationships/hyperlink" Target="https://bowling.lexerbowling.com/bowlingdelapraille/solitairegeneve2024-2025/pl016.htm" TargetMode="External"/><Relationship Id="rId22" Type="http://schemas.openxmlformats.org/officeDocument/2006/relationships/hyperlink" Target="https://bowling.lexerbowling.com/bowlingdelapraille/solitairegeneve2024-2025/pl013.htm" TargetMode="External"/><Relationship Id="rId27" Type="http://schemas.openxmlformats.org/officeDocument/2006/relationships/hyperlink" Target="https://bowling.lexerbowling.com/bowlingdelapraille/solitairegeneve2024-2025/pl00C.htm" TargetMode="External"/><Relationship Id="rId30" Type="http://schemas.openxmlformats.org/officeDocument/2006/relationships/hyperlink" Target="https://bowling.lexerbowling.com/bowlingdelapraille/solitairegeneve2024-2025/pl022.htm" TargetMode="External"/><Relationship Id="rId35" Type="http://schemas.openxmlformats.org/officeDocument/2006/relationships/hyperlink" Target="https://bowling.lexerbowling.com/bowlingdelapraille/solitairegeneve2024-2025/pl024.htm" TargetMode="External"/><Relationship Id="rId43" Type="http://schemas.openxmlformats.org/officeDocument/2006/relationships/hyperlink" Target="https://bowling.lexerbowling.com/bowlingdelapraille/solitairegeneve2024-2025/pl028.htm" TargetMode="External"/><Relationship Id="rId48" Type="http://schemas.openxmlformats.org/officeDocument/2006/relationships/hyperlink" Target="https://bowling.lexerbowling.com/bowlingdelapraille/solitairegeneve2024-2025/pl025.htm" TargetMode="External"/><Relationship Id="rId56" Type="http://schemas.openxmlformats.org/officeDocument/2006/relationships/hyperlink" Target="https://bowling.lexerbowling.com/bowlingdelapraille/solitairegeneve2024-2025/pl01A.htm" TargetMode="External"/><Relationship Id="rId64" Type="http://schemas.openxmlformats.org/officeDocument/2006/relationships/hyperlink" Target="https://bowling.lexerbowling.com/bowlingdelapraille/solitairegeneve2024-2025/pl02D.htm" TargetMode="External"/><Relationship Id="rId69" Type="http://schemas.openxmlformats.org/officeDocument/2006/relationships/hyperlink" Target="https://bowling.lexerbowling.com/bowlingdelapraille/solitairegeneve2024-2025/pl030.htm" TargetMode="External"/><Relationship Id="rId77" Type="http://schemas.openxmlformats.org/officeDocument/2006/relationships/hyperlink" Target="https://bowling.lexerbowling.com/bowlingdelapraille/solitairegeneve2024-2025/pl003.htm" TargetMode="External"/><Relationship Id="rId100" Type="http://schemas.openxmlformats.org/officeDocument/2006/relationships/hyperlink" Target="https://bowling.lexerbowling.com/bowlingdelapraille/solitairegeneve2024-2025/pl025.htm" TargetMode="External"/><Relationship Id="rId105" Type="http://schemas.openxmlformats.org/officeDocument/2006/relationships/hyperlink" Target="https://bowling.lexerbowling.com/bowlingdelapraille/solitairegeneve2024-2025/pl02E.htm" TargetMode="External"/><Relationship Id="rId113" Type="http://schemas.openxmlformats.org/officeDocument/2006/relationships/table" Target="../tables/table3.xml"/><Relationship Id="rId8" Type="http://schemas.openxmlformats.org/officeDocument/2006/relationships/hyperlink" Target="https://bowling.lexerbowling.com/bowlingdelapraille/solitairegeneve2024-2025/pl024.htm" TargetMode="External"/><Relationship Id="rId51" Type="http://schemas.openxmlformats.org/officeDocument/2006/relationships/hyperlink" Target="https://bowling.lexerbowling.com/bowlingdelapraille/solitairegeneve2024-2025/pl011.htm" TargetMode="External"/><Relationship Id="rId72" Type="http://schemas.openxmlformats.org/officeDocument/2006/relationships/hyperlink" Target="https://bowling.lexerbowling.com/bowlingdelapraille/solitairegeneve2024-2025/pl02E.htm" TargetMode="External"/><Relationship Id="rId80" Type="http://schemas.openxmlformats.org/officeDocument/2006/relationships/hyperlink" Target="https://bowling.lexerbowling.com/bowlingdelapraille/solitairegeneve2024-2025/pl01C.htm" TargetMode="External"/><Relationship Id="rId85" Type="http://schemas.openxmlformats.org/officeDocument/2006/relationships/hyperlink" Target="https://bowling.lexerbowling.com/bowlingdelapraille/solitairegeneve2024-2025/pl015.htm" TargetMode="External"/><Relationship Id="rId93" Type="http://schemas.openxmlformats.org/officeDocument/2006/relationships/hyperlink" Target="https://bowling.lexerbowling.com/bowlingdelapraille/solitairegeneve2024-2025/pl02C.htm" TargetMode="External"/><Relationship Id="rId98" Type="http://schemas.openxmlformats.org/officeDocument/2006/relationships/hyperlink" Target="https://bowling.lexerbowling.com/bowlingdelapraille/solitairegeneve2024-2025/pl01F.htm" TargetMode="External"/><Relationship Id="rId3" Type="http://schemas.openxmlformats.org/officeDocument/2006/relationships/hyperlink" Target="https://bowling.lexerbowling.com/bowlingdelapraille/solitairegeneve2024-2025/pl01B.htm" TargetMode="External"/><Relationship Id="rId12" Type="http://schemas.openxmlformats.org/officeDocument/2006/relationships/hyperlink" Target="https://bowling.lexerbowling.com/bowlingdelapraille/solitairegeneve2024-2025/pl01C.htm" TargetMode="External"/><Relationship Id="rId17" Type="http://schemas.openxmlformats.org/officeDocument/2006/relationships/hyperlink" Target="https://bowling.lexerbowling.com/bowlingdelapraille/solitairegeneve2024-2025/pl014.htm" TargetMode="External"/><Relationship Id="rId25" Type="http://schemas.openxmlformats.org/officeDocument/2006/relationships/hyperlink" Target="https://bowling.lexerbowling.com/bowlingdelapraille/solitairegeneve2024-2025/pl01A.htm" TargetMode="External"/><Relationship Id="rId33" Type="http://schemas.openxmlformats.org/officeDocument/2006/relationships/hyperlink" Target="https://bowling.lexerbowling.com/bowlingdelapraille/solitairegeneve2024-2025/pl017.htm" TargetMode="External"/><Relationship Id="rId38" Type="http://schemas.openxmlformats.org/officeDocument/2006/relationships/hyperlink" Target="https://bowling.lexerbowling.com/bowlingdelapraille/solitairegeneve2024-2025/pl014.htm" TargetMode="External"/><Relationship Id="rId46" Type="http://schemas.openxmlformats.org/officeDocument/2006/relationships/hyperlink" Target="https://bowling.lexerbowling.com/bowlingdelapraille/solitairegeneve2024-2025/pl020.htm" TargetMode="External"/><Relationship Id="rId59" Type="http://schemas.openxmlformats.org/officeDocument/2006/relationships/hyperlink" Target="https://bowling.lexerbowling.com/bowlingdelapraille/solitairegeneve2024-2025/pl00C.htm" TargetMode="External"/><Relationship Id="rId67" Type="http://schemas.openxmlformats.org/officeDocument/2006/relationships/hyperlink" Target="https://bowling.lexerbowling.com/bowlingdelapraille/solitairegeneve2024-2025/pl002.htm" TargetMode="External"/><Relationship Id="rId103" Type="http://schemas.openxmlformats.org/officeDocument/2006/relationships/hyperlink" Target="https://bowling.lexerbowling.com/bowlingdelapraille/solitairegeneve2024-2025/pl002.htm" TargetMode="External"/><Relationship Id="rId108" Type="http://schemas.openxmlformats.org/officeDocument/2006/relationships/hyperlink" Target="https://bowling.lexerbowling.com/bowlingdelapraille/solitairegeneve2024-2025/pl023.htm" TargetMode="External"/><Relationship Id="rId20" Type="http://schemas.openxmlformats.org/officeDocument/2006/relationships/hyperlink" Target="https://bowling.lexerbowling.com/bowlingdelapraille/solitairegeneve2024-2025/pl005.htm" TargetMode="External"/><Relationship Id="rId41" Type="http://schemas.openxmlformats.org/officeDocument/2006/relationships/hyperlink" Target="https://bowling.lexerbowling.com/bowlingdelapraille/solitairegeneve2024-2025/pl021.htm" TargetMode="External"/><Relationship Id="rId54" Type="http://schemas.openxmlformats.org/officeDocument/2006/relationships/hyperlink" Target="https://bowling.lexerbowling.com/bowlingdelapraille/solitairegeneve2024-2025/pl02A.htm" TargetMode="External"/><Relationship Id="rId62" Type="http://schemas.openxmlformats.org/officeDocument/2006/relationships/hyperlink" Target="https://bowling.lexerbowling.com/bowlingdelapraille/solitairegeneve2024-2025/pl028.htm" TargetMode="External"/><Relationship Id="rId70" Type="http://schemas.openxmlformats.org/officeDocument/2006/relationships/hyperlink" Target="https://bowling.lexerbowling.com/bowlingdelapraille/solitairegeneve2024-2025/pl02F.htm" TargetMode="External"/><Relationship Id="rId75" Type="http://schemas.openxmlformats.org/officeDocument/2006/relationships/hyperlink" Target="https://bowling.lexerbowling.com/bowlingdelapraille/solitairegeneve2024-2025/pl028.htm" TargetMode="External"/><Relationship Id="rId83" Type="http://schemas.openxmlformats.org/officeDocument/2006/relationships/hyperlink" Target="https://bowling.lexerbowling.com/bowlingdelapraille/solitairegeneve2024-2025/pl011.htm" TargetMode="External"/><Relationship Id="rId88" Type="http://schemas.openxmlformats.org/officeDocument/2006/relationships/hyperlink" Target="https://bowling.lexerbowling.com/bowlingdelapraille/solitairegeneve2024-2025/pl01E.htm" TargetMode="External"/><Relationship Id="rId91" Type="http://schemas.openxmlformats.org/officeDocument/2006/relationships/hyperlink" Target="https://bowling.lexerbowling.com/bowlingdelapraille/solitairegeneve2024-2025/pl016.htm" TargetMode="External"/><Relationship Id="rId96" Type="http://schemas.openxmlformats.org/officeDocument/2006/relationships/hyperlink" Target="https://bowling.lexerbowling.com/bowlingdelapraille/solitairegeneve2024-2025/pl013.htm" TargetMode="External"/><Relationship Id="rId111" Type="http://schemas.openxmlformats.org/officeDocument/2006/relationships/table" Target="../tables/table1.xml"/><Relationship Id="rId1" Type="http://schemas.openxmlformats.org/officeDocument/2006/relationships/hyperlink" Target="https://bowling.lexerbowling.com/bowlingdelapraille/solitairegeneve2024-2025/pl026.htm" TargetMode="External"/><Relationship Id="rId6" Type="http://schemas.openxmlformats.org/officeDocument/2006/relationships/hyperlink" Target="https://bowling.lexerbowling.com/bowlingdelapraille/solitairegeneve2024-2025/pl020.htm" TargetMode="External"/><Relationship Id="rId15" Type="http://schemas.openxmlformats.org/officeDocument/2006/relationships/hyperlink" Target="https://bowling.lexerbowling.com/bowlingdelapraille/solitairegeneve2024-2025/pl00F.htm" TargetMode="External"/><Relationship Id="rId23" Type="http://schemas.openxmlformats.org/officeDocument/2006/relationships/hyperlink" Target="https://bowling.lexerbowling.com/bowlingdelapraille/solitairegeneve2024-2025/pl012.htm" TargetMode="External"/><Relationship Id="rId28" Type="http://schemas.openxmlformats.org/officeDocument/2006/relationships/hyperlink" Target="https://bowling.lexerbowling.com/bowlingdelapraille/solitairegeneve2024-2025/pl019.htm" TargetMode="External"/><Relationship Id="rId36" Type="http://schemas.openxmlformats.org/officeDocument/2006/relationships/hyperlink" Target="https://bowling.lexerbowling.com/bowlingdelapraille/solitairegeneve2024-2025/pl029.htm" TargetMode="External"/><Relationship Id="rId49" Type="http://schemas.openxmlformats.org/officeDocument/2006/relationships/hyperlink" Target="https://bowling.lexerbowling.com/bowlingdelapraille/solitairegeneve2024-2025/pl016.htm" TargetMode="External"/><Relationship Id="rId57" Type="http://schemas.openxmlformats.org/officeDocument/2006/relationships/hyperlink" Target="https://bowling.lexerbowling.com/bowlingdelapraille/solitairegeneve2024-2025/pl019.htm" TargetMode="External"/><Relationship Id="rId106" Type="http://schemas.openxmlformats.org/officeDocument/2006/relationships/hyperlink" Target="https://bowling.lexerbowling.com/bowlingdelapraille/solitairegeneve2024-2025/pl02B.htm" TargetMode="External"/><Relationship Id="rId10" Type="http://schemas.openxmlformats.org/officeDocument/2006/relationships/hyperlink" Target="https://bowling.lexerbowling.com/bowlingdelapraille/solitairegeneve2024-2025/pl008.htm" TargetMode="External"/><Relationship Id="rId31" Type="http://schemas.openxmlformats.org/officeDocument/2006/relationships/hyperlink" Target="https://bowling.lexerbowling.com/bowlingdelapraille/solitairegeneve2024-2025/pl026.htm" TargetMode="External"/><Relationship Id="rId44" Type="http://schemas.openxmlformats.org/officeDocument/2006/relationships/hyperlink" Target="https://bowling.lexerbowling.com/bowlingdelapraille/solitairegeneve2024-2025/pl027.htm" TargetMode="External"/><Relationship Id="rId52" Type="http://schemas.openxmlformats.org/officeDocument/2006/relationships/hyperlink" Target="https://bowling.lexerbowling.com/bowlingdelapraille/solitairegeneve2024-2025/pl01F.htm" TargetMode="External"/><Relationship Id="rId60" Type="http://schemas.openxmlformats.org/officeDocument/2006/relationships/hyperlink" Target="https://bowling.lexerbowling.com/bowlingdelapraille/solitairegeneve2024-2025/pl02C.htm" TargetMode="External"/><Relationship Id="rId65" Type="http://schemas.openxmlformats.org/officeDocument/2006/relationships/hyperlink" Target="https://bowling.lexerbowling.com/bowlingdelapraille/solitairegeneve2024-2025/pl02D.htm" TargetMode="External"/><Relationship Id="rId73" Type="http://schemas.openxmlformats.org/officeDocument/2006/relationships/hyperlink" Target="https://bowling.lexerbowling.com/bowlingdelapraille/solitairegeneve2024-2025/pl00F.htm" TargetMode="External"/><Relationship Id="rId78" Type="http://schemas.openxmlformats.org/officeDocument/2006/relationships/hyperlink" Target="https://bowling.lexerbowling.com/bowlingdelapraille/solitairegeneve2024-2025/pl00D.htm" TargetMode="External"/><Relationship Id="rId81" Type="http://schemas.openxmlformats.org/officeDocument/2006/relationships/hyperlink" Target="https://bowling.lexerbowling.com/bowlingdelapraille/solitairegeneve2024-2025/pl017.htm" TargetMode="External"/><Relationship Id="rId86" Type="http://schemas.openxmlformats.org/officeDocument/2006/relationships/hyperlink" Target="https://bowling.lexerbowling.com/bowlingdelapraille/solitairegeneve2024-2025/pl021.htm" TargetMode="External"/><Relationship Id="rId94" Type="http://schemas.openxmlformats.org/officeDocument/2006/relationships/hyperlink" Target="https://bowling.lexerbowling.com/bowlingdelapraille/solitairegeneve2024-2025/pl01A.htm" TargetMode="External"/><Relationship Id="rId99" Type="http://schemas.openxmlformats.org/officeDocument/2006/relationships/hyperlink" Target="https://bowling.lexerbowling.com/bowlingdelapraille/solitairegeneve2024-2025/pl027.htm" TargetMode="External"/><Relationship Id="rId101" Type="http://schemas.openxmlformats.org/officeDocument/2006/relationships/hyperlink" Target="https://bowling.lexerbowling.com/bowlingdelapraille/solitairegeneve2024-2025/pl019.htm" TargetMode="External"/><Relationship Id="rId4" Type="http://schemas.openxmlformats.org/officeDocument/2006/relationships/hyperlink" Target="https://bowling.lexerbowling.com/bowlingdelapraille/solitairegeneve2024-2025/pl022.htm" TargetMode="External"/><Relationship Id="rId9" Type="http://schemas.openxmlformats.org/officeDocument/2006/relationships/hyperlink" Target="https://bowling.lexerbowling.com/bowlingdelapraille/solitairegeneve2024-2025/pl025.htm" TargetMode="External"/><Relationship Id="rId13" Type="http://schemas.openxmlformats.org/officeDocument/2006/relationships/hyperlink" Target="https://bowling.lexerbowling.com/bowlingdelapraille/solitairegeneve2024-2025/pl01E.htm" TargetMode="External"/><Relationship Id="rId18" Type="http://schemas.openxmlformats.org/officeDocument/2006/relationships/hyperlink" Target="https://bowling.lexerbowling.com/bowlingdelapraille/solitairegeneve2024-2025/pl017.htm" TargetMode="External"/><Relationship Id="rId39" Type="http://schemas.openxmlformats.org/officeDocument/2006/relationships/hyperlink" Target="https://bowling.lexerbowling.com/bowlingdelapraille/solitairegeneve2024-2025/pl008.htm" TargetMode="External"/><Relationship Id="rId109" Type="http://schemas.openxmlformats.org/officeDocument/2006/relationships/hyperlink" Target="https://bowling.lexerbowling.com/bowlingdelapraille/solitairegeneve2024-2025/pl00C.htm" TargetMode="External"/><Relationship Id="rId34" Type="http://schemas.openxmlformats.org/officeDocument/2006/relationships/hyperlink" Target="https://bowling.lexerbowling.com/bowlingdelapraille/solitairegeneve2024-2025/pl00F.htm" TargetMode="External"/><Relationship Id="rId50" Type="http://schemas.openxmlformats.org/officeDocument/2006/relationships/hyperlink" Target="https://bowling.lexerbowling.com/bowlingdelapraille/solitairegeneve2024-2025/pl01C.htm" TargetMode="External"/><Relationship Id="rId55" Type="http://schemas.openxmlformats.org/officeDocument/2006/relationships/hyperlink" Target="https://bowling.lexerbowling.com/bowlingdelapraille/solitairegeneve2024-2025/pl02B.htm" TargetMode="External"/><Relationship Id="rId76" Type="http://schemas.openxmlformats.org/officeDocument/2006/relationships/hyperlink" Target="https://bowling.lexerbowling.com/bowlingdelapraille/solitairegeneve2024-2025/pl01B.htm" TargetMode="External"/><Relationship Id="rId97" Type="http://schemas.openxmlformats.org/officeDocument/2006/relationships/hyperlink" Target="https://bowling.lexerbowling.com/bowlingdelapraille/solitairegeneve2024-2025/pl02A.htm" TargetMode="External"/><Relationship Id="rId104" Type="http://schemas.openxmlformats.org/officeDocument/2006/relationships/hyperlink" Target="https://bowling.lexerbowling.com/bowlingdelapraille/solitairegeneve2024-2025/pl02D.htm" TargetMode="External"/><Relationship Id="rId7" Type="http://schemas.openxmlformats.org/officeDocument/2006/relationships/hyperlink" Target="https://bowling.lexerbowling.com/bowlingdelapraille/solitairegeneve2024-2025/pl015.htm" TargetMode="External"/><Relationship Id="rId71" Type="http://schemas.openxmlformats.org/officeDocument/2006/relationships/hyperlink" Target="https://bowling.lexerbowling.com/bowlingdelapraille/solitairegeneve2024-2025/pl02F.htm" TargetMode="External"/><Relationship Id="rId92" Type="http://schemas.openxmlformats.org/officeDocument/2006/relationships/hyperlink" Target="https://bowling.lexerbowling.com/bowlingdelapraille/solitairegeneve2024-2025/pl005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solitairegeneve2024-2025/pl02A.htm" TargetMode="External"/><Relationship Id="rId117" Type="http://schemas.openxmlformats.org/officeDocument/2006/relationships/hyperlink" Target="https://bowling.lexerbowling.com/bowlingdelapraille/solitairegeneve2024-2025/pl031.htm" TargetMode="External"/><Relationship Id="rId21" Type="http://schemas.openxmlformats.org/officeDocument/2006/relationships/hyperlink" Target="https://bowling.lexerbowling.com/bowlingdelapraille/solitairegeneve2024-2025/pl01A.htm" TargetMode="External"/><Relationship Id="rId42" Type="http://schemas.openxmlformats.org/officeDocument/2006/relationships/hyperlink" Target="https://bowling.lexerbowling.com/bowlingdelapraille/solitairegeneve2024-2025/pl003.htm" TargetMode="External"/><Relationship Id="rId47" Type="http://schemas.openxmlformats.org/officeDocument/2006/relationships/hyperlink" Target="https://bowling.lexerbowling.com/bowlingdelapraille/solitairegeneve2024-2025/pl017.htm" TargetMode="External"/><Relationship Id="rId63" Type="http://schemas.openxmlformats.org/officeDocument/2006/relationships/hyperlink" Target="https://bowling.lexerbowling.com/bowlingdelapraille/solitairegeneve2024-2025/pl019.htm" TargetMode="External"/><Relationship Id="rId68" Type="http://schemas.openxmlformats.org/officeDocument/2006/relationships/hyperlink" Target="https://bowling.lexerbowling.com/bowlingdelapraille/solitairegeneve2024-2025/pl025.htm" TargetMode="External"/><Relationship Id="rId84" Type="http://schemas.openxmlformats.org/officeDocument/2006/relationships/hyperlink" Target="https://bowling.lexerbowling.com/bowlingdelapraille/solitairegeneve2024-2025/pl028.htm" TargetMode="External"/><Relationship Id="rId89" Type="http://schemas.openxmlformats.org/officeDocument/2006/relationships/hyperlink" Target="https://bowling.lexerbowling.com/bowlingdelapraille/solitairegeneve2024-2025/pl015.htm" TargetMode="External"/><Relationship Id="rId112" Type="http://schemas.openxmlformats.org/officeDocument/2006/relationships/hyperlink" Target="https://bowling.lexerbowling.com/bowlingdelapraille/solitairegeneve2024-2025/pl02D.htm" TargetMode="External"/><Relationship Id="rId16" Type="http://schemas.openxmlformats.org/officeDocument/2006/relationships/hyperlink" Target="https://bowling.lexerbowling.com/bowlingdelapraille/solitairegeneve2024-2025/pl021.htm" TargetMode="External"/><Relationship Id="rId107" Type="http://schemas.openxmlformats.org/officeDocument/2006/relationships/hyperlink" Target="https://bowling.lexerbowling.com/bowlingdelapraille/solitairegeneve2024-2025/pl027.htm" TargetMode="External"/><Relationship Id="rId11" Type="http://schemas.openxmlformats.org/officeDocument/2006/relationships/hyperlink" Target="https://bowling.lexerbowling.com/bowlingdelapraille/solitairegeneve2024-2025/pl01C.htm" TargetMode="External"/><Relationship Id="rId32" Type="http://schemas.openxmlformats.org/officeDocument/2006/relationships/hyperlink" Target="https://bowling.lexerbowling.com/bowlingdelapraille/solitairegeneve2024-2025/pl02D.htm" TargetMode="External"/><Relationship Id="rId37" Type="http://schemas.openxmlformats.org/officeDocument/2006/relationships/hyperlink" Target="https://bowling.lexerbowling.com/bowlingdelapraille/solitairegeneve2024-2025/pl00C.htm" TargetMode="External"/><Relationship Id="rId53" Type="http://schemas.openxmlformats.org/officeDocument/2006/relationships/hyperlink" Target="https://bowling.lexerbowling.com/bowlingdelapraille/solitairegeneve2024-2025/pl01E.htm" TargetMode="External"/><Relationship Id="rId58" Type="http://schemas.openxmlformats.org/officeDocument/2006/relationships/hyperlink" Target="https://bowling.lexerbowling.com/bowlingdelapraille/solitairegeneve2024-2025/pl021.htm" TargetMode="External"/><Relationship Id="rId74" Type="http://schemas.openxmlformats.org/officeDocument/2006/relationships/hyperlink" Target="https://bowling.lexerbowling.com/bowlingdelapraille/solitairegeneve2024-2025/pl02B.htm" TargetMode="External"/><Relationship Id="rId79" Type="http://schemas.openxmlformats.org/officeDocument/2006/relationships/hyperlink" Target="https://bowling.lexerbowling.com/bowlingdelapraille/solitairegeneve2024-2025/pl022.htm" TargetMode="External"/><Relationship Id="rId102" Type="http://schemas.openxmlformats.org/officeDocument/2006/relationships/hyperlink" Target="https://bowling.lexerbowling.com/bowlingdelapraille/solitairegeneve2024-2025/pl019.htm" TargetMode="External"/><Relationship Id="rId123" Type="http://schemas.openxmlformats.org/officeDocument/2006/relationships/hyperlink" Target="https://bowling.lexerbowling.com/bowlingdelapraille/solitairegeneve2024-2025/pl032.htm" TargetMode="External"/><Relationship Id="rId128" Type="http://schemas.openxmlformats.org/officeDocument/2006/relationships/printerSettings" Target="../printerSettings/printerSettings2.bin"/><Relationship Id="rId5" Type="http://schemas.openxmlformats.org/officeDocument/2006/relationships/hyperlink" Target="https://bowling.lexerbowling.com/bowlingdelapraille/solitairegeneve2024-2025/pl01B.htm" TargetMode="External"/><Relationship Id="rId90" Type="http://schemas.openxmlformats.org/officeDocument/2006/relationships/hyperlink" Target="https://bowling.lexerbowling.com/bowlingdelapraille/solitairegeneve2024-2025/pl024.htm" TargetMode="External"/><Relationship Id="rId95" Type="http://schemas.openxmlformats.org/officeDocument/2006/relationships/hyperlink" Target="https://bowling.lexerbowling.com/bowlingdelapraille/solitairegeneve2024-2025/pl02C.htm" TargetMode="External"/><Relationship Id="rId19" Type="http://schemas.openxmlformats.org/officeDocument/2006/relationships/hyperlink" Target="https://bowling.lexerbowling.com/bowlingdelapraille/solitairegeneve2024-2025/pl020.htm" TargetMode="External"/><Relationship Id="rId14" Type="http://schemas.openxmlformats.org/officeDocument/2006/relationships/hyperlink" Target="https://bowling.lexerbowling.com/bowlingdelapraille/solitairegeneve2024-2025/pl015.htm" TargetMode="External"/><Relationship Id="rId22" Type="http://schemas.openxmlformats.org/officeDocument/2006/relationships/hyperlink" Target="https://bowling.lexerbowling.com/bowlingdelapraille/solitairegeneve2024-2025/pl016.htm" TargetMode="External"/><Relationship Id="rId27" Type="http://schemas.openxmlformats.org/officeDocument/2006/relationships/hyperlink" Target="https://bowling.lexerbowling.com/bowlingdelapraille/solitairegeneve2024-2025/pl027.htm" TargetMode="External"/><Relationship Id="rId30" Type="http://schemas.openxmlformats.org/officeDocument/2006/relationships/hyperlink" Target="https://bowling.lexerbowling.com/bowlingdelapraille/solitairegeneve2024-2025/pl030.htm" TargetMode="External"/><Relationship Id="rId35" Type="http://schemas.openxmlformats.org/officeDocument/2006/relationships/hyperlink" Target="https://bowling.lexerbowling.com/bowlingdelapraille/solitairegeneve2024-2025/pl02F.htm" TargetMode="External"/><Relationship Id="rId43" Type="http://schemas.openxmlformats.org/officeDocument/2006/relationships/hyperlink" Target="https://bowling.lexerbowling.com/bowlingdelapraille/solitairegeneve2024-2025/pl028.htm" TargetMode="External"/><Relationship Id="rId48" Type="http://schemas.openxmlformats.org/officeDocument/2006/relationships/hyperlink" Target="https://bowling.lexerbowling.com/bowlingdelapraille/solitairegeneve2024-2025/pl011.htm" TargetMode="External"/><Relationship Id="rId56" Type="http://schemas.openxmlformats.org/officeDocument/2006/relationships/hyperlink" Target="https://bowling.lexerbowling.com/bowlingdelapraille/solitairegeneve2024-2025/pl01F.htm" TargetMode="External"/><Relationship Id="rId64" Type="http://schemas.openxmlformats.org/officeDocument/2006/relationships/hyperlink" Target="https://bowling.lexerbowling.com/bowlingdelapraille/solitairegeneve2024-2025/pl013.htm" TargetMode="External"/><Relationship Id="rId69" Type="http://schemas.openxmlformats.org/officeDocument/2006/relationships/hyperlink" Target="https://bowling.lexerbowling.com/bowlingdelapraille/solitairegeneve2024-2025/pl030.htm" TargetMode="External"/><Relationship Id="rId77" Type="http://schemas.openxmlformats.org/officeDocument/2006/relationships/hyperlink" Target="https://bowling.lexerbowling.com/bowlingdelapraille/solitairegeneve2024-2025/pl023.htm" TargetMode="External"/><Relationship Id="rId100" Type="http://schemas.openxmlformats.org/officeDocument/2006/relationships/hyperlink" Target="https://bowling.lexerbowling.com/bowlingdelapraille/solitairegeneve2024-2025/pl030.htm" TargetMode="External"/><Relationship Id="rId105" Type="http://schemas.openxmlformats.org/officeDocument/2006/relationships/hyperlink" Target="https://bowling.lexerbowling.com/bowlingdelapraille/solitairegeneve2024-2025/pl002.htm" TargetMode="External"/><Relationship Id="rId113" Type="http://schemas.openxmlformats.org/officeDocument/2006/relationships/hyperlink" Target="https://bowling.lexerbowling.com/bowlingdelapraille/solitairegeneve2024-2025/pl02E.htm" TargetMode="External"/><Relationship Id="rId118" Type="http://schemas.openxmlformats.org/officeDocument/2006/relationships/hyperlink" Target="https://bowling.lexerbowling.com/bowlingdelapraille/solitairegeneve2024-2025/pl023.htm" TargetMode="External"/><Relationship Id="rId126" Type="http://schemas.openxmlformats.org/officeDocument/2006/relationships/hyperlink" Target="https://bowling.lexerbowling.com/bowlingdelapraille/solitairegeneve2024-2025/pl00A.htm" TargetMode="External"/><Relationship Id="rId8" Type="http://schemas.openxmlformats.org/officeDocument/2006/relationships/hyperlink" Target="https://bowling.lexerbowling.com/bowlingdelapraille/solitairegeneve2024-2025/pl017.htm" TargetMode="External"/><Relationship Id="rId51" Type="http://schemas.openxmlformats.org/officeDocument/2006/relationships/hyperlink" Target="https://bowling.lexerbowling.com/bowlingdelapraille/solitairegeneve2024-2025/pl015.htm" TargetMode="External"/><Relationship Id="rId72" Type="http://schemas.openxmlformats.org/officeDocument/2006/relationships/hyperlink" Target="https://bowling.lexerbowling.com/bowlingdelapraille/solitairegeneve2024-2025/pl02D.htm" TargetMode="External"/><Relationship Id="rId80" Type="http://schemas.openxmlformats.org/officeDocument/2006/relationships/hyperlink" Target="https://bowling.lexerbowling.com/bowlingdelapraille/solitairegeneve2024-2025/pl003.htm" TargetMode="External"/><Relationship Id="rId85" Type="http://schemas.openxmlformats.org/officeDocument/2006/relationships/hyperlink" Target="https://bowling.lexerbowling.com/bowlingdelapraille/solitairegeneve2024-2025/pl01B.htm" TargetMode="External"/><Relationship Id="rId93" Type="http://schemas.openxmlformats.org/officeDocument/2006/relationships/hyperlink" Target="https://bowling.lexerbowling.com/bowlingdelapraille/solitairegeneve2024-2025/pl021.htm" TargetMode="External"/><Relationship Id="rId98" Type="http://schemas.openxmlformats.org/officeDocument/2006/relationships/hyperlink" Target="https://bowling.lexerbowling.com/bowlingdelapraille/solitairegeneve2024-2025/pl01F.htm" TargetMode="External"/><Relationship Id="rId121" Type="http://schemas.openxmlformats.org/officeDocument/2006/relationships/hyperlink" Target="https://bowling.lexerbowling.com/bowlingdelapraille/solitairegeneve2024-2025/pl00E.htm" TargetMode="External"/><Relationship Id="rId3" Type="http://schemas.openxmlformats.org/officeDocument/2006/relationships/hyperlink" Target="https://bowling.lexerbowling.com/bowlingdelapraille/solitairegeneve2024-2025/pl022.htm" TargetMode="External"/><Relationship Id="rId12" Type="http://schemas.openxmlformats.org/officeDocument/2006/relationships/hyperlink" Target="https://bowling.lexerbowling.com/bowlingdelapraille/solitairegeneve2024-2025/pl014.htm" TargetMode="External"/><Relationship Id="rId17" Type="http://schemas.openxmlformats.org/officeDocument/2006/relationships/hyperlink" Target="https://bowling.lexerbowling.com/bowlingdelapraille/solitairegeneve2024-2025/pl005.htm" TargetMode="External"/><Relationship Id="rId25" Type="http://schemas.openxmlformats.org/officeDocument/2006/relationships/hyperlink" Target="https://bowling.lexerbowling.com/bowlingdelapraille/solitairegeneve2024-2025/pl008.htm" TargetMode="External"/><Relationship Id="rId33" Type="http://schemas.openxmlformats.org/officeDocument/2006/relationships/hyperlink" Target="https://bowling.lexerbowling.com/bowlingdelapraille/solitairegeneve2024-2025/pl02E.htm" TargetMode="External"/><Relationship Id="rId38" Type="http://schemas.openxmlformats.org/officeDocument/2006/relationships/hyperlink" Target="https://bowling.lexerbowling.com/bowlingdelapraille/solitairegeneve2024-2025/pl031.htm" TargetMode="External"/><Relationship Id="rId46" Type="http://schemas.openxmlformats.org/officeDocument/2006/relationships/hyperlink" Target="https://bowling.lexerbowling.com/bowlingdelapraille/solitairegeneve2024-2025/pl01B.htm" TargetMode="External"/><Relationship Id="rId59" Type="http://schemas.openxmlformats.org/officeDocument/2006/relationships/hyperlink" Target="https://bowling.lexerbowling.com/bowlingdelapraille/solitairegeneve2024-2025/pl02C.htm" TargetMode="External"/><Relationship Id="rId67" Type="http://schemas.openxmlformats.org/officeDocument/2006/relationships/hyperlink" Target="https://bowling.lexerbowling.com/bowlingdelapraille/solitairegeneve2024-2025/pl027.htm" TargetMode="External"/><Relationship Id="rId103" Type="http://schemas.openxmlformats.org/officeDocument/2006/relationships/hyperlink" Target="https://bowling.lexerbowling.com/bowlingdelapraille/solitairegeneve2024-2025/pl013.htm" TargetMode="External"/><Relationship Id="rId108" Type="http://schemas.openxmlformats.org/officeDocument/2006/relationships/hyperlink" Target="https://bowling.lexerbowling.com/bowlingdelapraille/solitairegeneve2024-2025/pl00C.htm" TargetMode="External"/><Relationship Id="rId116" Type="http://schemas.openxmlformats.org/officeDocument/2006/relationships/hyperlink" Target="https://bowling.lexerbowling.com/bowlingdelapraille/solitairegeneve2024-2025/pl032.htm" TargetMode="External"/><Relationship Id="rId124" Type="http://schemas.openxmlformats.org/officeDocument/2006/relationships/hyperlink" Target="https://bowling.lexerbowling.com/bowlingdelapraille/solitairegeneve2024-2025/pl032.htm" TargetMode="External"/><Relationship Id="rId129" Type="http://schemas.openxmlformats.org/officeDocument/2006/relationships/table" Target="../tables/table4.xml"/><Relationship Id="rId20" Type="http://schemas.openxmlformats.org/officeDocument/2006/relationships/hyperlink" Target="https://bowling.lexerbowling.com/bowlingdelapraille/solitairegeneve2024-2025/pl01F.htm" TargetMode="External"/><Relationship Id="rId41" Type="http://schemas.openxmlformats.org/officeDocument/2006/relationships/hyperlink" Target="https://bowling.lexerbowling.com/bowlingdelapraille/solitairegeneve2024-2025/pl022.htm" TargetMode="External"/><Relationship Id="rId54" Type="http://schemas.openxmlformats.org/officeDocument/2006/relationships/hyperlink" Target="https://bowling.lexerbowling.com/bowlingdelapraille/solitairegeneve2024-2025/pl026.htm" TargetMode="External"/><Relationship Id="rId62" Type="http://schemas.openxmlformats.org/officeDocument/2006/relationships/hyperlink" Target="https://bowling.lexerbowling.com/bowlingdelapraille/solitairegeneve2024-2025/pl016.htm" TargetMode="External"/><Relationship Id="rId70" Type="http://schemas.openxmlformats.org/officeDocument/2006/relationships/hyperlink" Target="https://bowling.lexerbowling.com/bowlingdelapraille/solitairegeneve2024-2025/pl002.htm" TargetMode="External"/><Relationship Id="rId75" Type="http://schemas.openxmlformats.org/officeDocument/2006/relationships/hyperlink" Target="https://bowling.lexerbowling.com/bowlingdelapraille/solitairegeneve2024-2025/pl02F.htm" TargetMode="External"/><Relationship Id="rId83" Type="http://schemas.openxmlformats.org/officeDocument/2006/relationships/hyperlink" Target="https://bowling.lexerbowling.com/bowlingdelapraille/solitairegeneve2024-2025/pl011.htm" TargetMode="External"/><Relationship Id="rId88" Type="http://schemas.openxmlformats.org/officeDocument/2006/relationships/hyperlink" Target="https://bowling.lexerbowling.com/bowlingdelapraille/solitairegeneve2024-2025/pl029.htm" TargetMode="External"/><Relationship Id="rId91" Type="http://schemas.openxmlformats.org/officeDocument/2006/relationships/hyperlink" Target="https://bowling.lexerbowling.com/bowlingdelapraille/solitairegeneve2024-2025/pl01E.htm" TargetMode="External"/><Relationship Id="rId96" Type="http://schemas.openxmlformats.org/officeDocument/2006/relationships/hyperlink" Target="https://bowling.lexerbowling.com/bowlingdelapraille/solitairegeneve2024-2025/pl01C.htm" TargetMode="External"/><Relationship Id="rId111" Type="http://schemas.openxmlformats.org/officeDocument/2006/relationships/hyperlink" Target="https://bowling.lexerbowling.com/bowlingdelapraille/solitairegeneve2024-2025/pl00A.htm" TargetMode="External"/><Relationship Id="rId132" Type="http://schemas.openxmlformats.org/officeDocument/2006/relationships/table" Target="../tables/table7.xml"/><Relationship Id="rId1" Type="http://schemas.openxmlformats.org/officeDocument/2006/relationships/hyperlink" Target="https://bowling.lexerbowling.com/bowlingdelapraille/solitairegeneve2024-2025/pl00F.htm" TargetMode="External"/><Relationship Id="rId6" Type="http://schemas.openxmlformats.org/officeDocument/2006/relationships/hyperlink" Target="https://bowling.lexerbowling.com/bowlingdelapraille/solitairegeneve2024-2025/pl012.htm" TargetMode="External"/><Relationship Id="rId15" Type="http://schemas.openxmlformats.org/officeDocument/2006/relationships/hyperlink" Target="https://bowling.lexerbowling.com/bowlingdelapraille/solitairegeneve2024-2025/pl026.htm" TargetMode="External"/><Relationship Id="rId23" Type="http://schemas.openxmlformats.org/officeDocument/2006/relationships/hyperlink" Target="https://bowling.lexerbowling.com/bowlingdelapraille/solitairegeneve2024-2025/pl02C.htm" TargetMode="External"/><Relationship Id="rId28" Type="http://schemas.openxmlformats.org/officeDocument/2006/relationships/hyperlink" Target="https://bowling.lexerbowling.com/bowlingdelapraille/solitairegeneve2024-2025/pl025.htm" TargetMode="External"/><Relationship Id="rId36" Type="http://schemas.openxmlformats.org/officeDocument/2006/relationships/hyperlink" Target="https://bowling.lexerbowling.com/bowlingdelapraille/solitairegeneve2024-2025/pl023.htm" TargetMode="External"/><Relationship Id="rId49" Type="http://schemas.openxmlformats.org/officeDocument/2006/relationships/hyperlink" Target="https://bowling.lexerbowling.com/bowlingdelapraille/solitairegeneve2024-2025/pl014.htm" TargetMode="External"/><Relationship Id="rId57" Type="http://schemas.openxmlformats.org/officeDocument/2006/relationships/hyperlink" Target="https://bowling.lexerbowling.com/bowlingdelapraille/solitairegeneve2024-2025/pl029.htm" TargetMode="External"/><Relationship Id="rId106" Type="http://schemas.openxmlformats.org/officeDocument/2006/relationships/hyperlink" Target="https://bowling.lexerbowling.com/bowlingdelapraille/solitairegeneve2024-2025/pl02A.htm" TargetMode="External"/><Relationship Id="rId114" Type="http://schemas.openxmlformats.org/officeDocument/2006/relationships/hyperlink" Target="https://bowling.lexerbowling.com/bowlingdelapraille/solitairegeneve2024-2025/pl02B.htm" TargetMode="External"/><Relationship Id="rId119" Type="http://schemas.openxmlformats.org/officeDocument/2006/relationships/hyperlink" Target="https://bowling.lexerbowling.com/bowlingdelapraille/solitairegeneve2024-2025/pl00E.htm" TargetMode="External"/><Relationship Id="rId127" Type="http://schemas.openxmlformats.org/officeDocument/2006/relationships/hyperlink" Target="https://bowling.lexerbowling.com/bowlingdelapraille/solitairegeneve2024-2025/pl00A.htm" TargetMode="External"/><Relationship Id="rId10" Type="http://schemas.openxmlformats.org/officeDocument/2006/relationships/hyperlink" Target="https://bowling.lexerbowling.com/bowlingdelapraille/solitairegeneve2024-2025/pl00D.htm" TargetMode="External"/><Relationship Id="rId31" Type="http://schemas.openxmlformats.org/officeDocument/2006/relationships/hyperlink" Target="https://bowling.lexerbowling.com/bowlingdelapraille/solitairegeneve2024-2025/pl002.htm" TargetMode="External"/><Relationship Id="rId44" Type="http://schemas.openxmlformats.org/officeDocument/2006/relationships/hyperlink" Target="https://bowling.lexerbowling.com/bowlingdelapraille/solitairegeneve2024-2025/pl012.htm" TargetMode="External"/><Relationship Id="rId52" Type="http://schemas.openxmlformats.org/officeDocument/2006/relationships/hyperlink" Target="https://bowling.lexerbowling.com/bowlingdelapraille/solitairegeneve2024-2025/pl01C.htm" TargetMode="External"/><Relationship Id="rId60" Type="http://schemas.openxmlformats.org/officeDocument/2006/relationships/hyperlink" Target="https://bowling.lexerbowling.com/bowlingdelapraille/solitairegeneve2024-2025/pl01A.htm" TargetMode="External"/><Relationship Id="rId65" Type="http://schemas.openxmlformats.org/officeDocument/2006/relationships/hyperlink" Target="https://bowling.lexerbowling.com/bowlingdelapraille/solitairegeneve2024-2025/pl008.htm" TargetMode="External"/><Relationship Id="rId73" Type="http://schemas.openxmlformats.org/officeDocument/2006/relationships/hyperlink" Target="https://bowling.lexerbowling.com/bowlingdelapraille/solitairegeneve2024-2025/pl02E.htm" TargetMode="External"/><Relationship Id="rId78" Type="http://schemas.openxmlformats.org/officeDocument/2006/relationships/hyperlink" Target="https://bowling.lexerbowling.com/bowlingdelapraille/solitairegeneve2024-2025/pl00F.htm" TargetMode="External"/><Relationship Id="rId81" Type="http://schemas.openxmlformats.org/officeDocument/2006/relationships/hyperlink" Target="https://bowling.lexerbowling.com/bowlingdelapraille/solitairegeneve2024-2025/pl012.htm" TargetMode="External"/><Relationship Id="rId86" Type="http://schemas.openxmlformats.org/officeDocument/2006/relationships/hyperlink" Target="https://bowling.lexerbowling.com/bowlingdelapraille/solitairegeneve2024-2025/pl017.htm" TargetMode="External"/><Relationship Id="rId94" Type="http://schemas.openxmlformats.org/officeDocument/2006/relationships/hyperlink" Target="https://bowling.lexerbowling.com/bowlingdelapraille/solitairegeneve2024-2025/pl026.htm" TargetMode="External"/><Relationship Id="rId99" Type="http://schemas.openxmlformats.org/officeDocument/2006/relationships/hyperlink" Target="https://bowling.lexerbowling.com/bowlingdelapraille/solitairegeneve2024-2025/pl01A.htm" TargetMode="External"/><Relationship Id="rId101" Type="http://schemas.openxmlformats.org/officeDocument/2006/relationships/hyperlink" Target="https://bowling.lexerbowling.com/bowlingdelapraille/solitairegeneve2024-2025/pl016.htm" TargetMode="External"/><Relationship Id="rId122" Type="http://schemas.openxmlformats.org/officeDocument/2006/relationships/hyperlink" Target="https://bowling.lexerbowling.com/bowlingdelapraille/solitairegeneve2024-2025/pl032.htm" TargetMode="External"/><Relationship Id="rId130" Type="http://schemas.openxmlformats.org/officeDocument/2006/relationships/table" Target="../tables/table5.xml"/><Relationship Id="rId4" Type="http://schemas.openxmlformats.org/officeDocument/2006/relationships/hyperlink" Target="https://bowling.lexerbowling.com/bowlingdelapraille/solitairegeneve2024-2025/pl028.htm" TargetMode="External"/><Relationship Id="rId9" Type="http://schemas.openxmlformats.org/officeDocument/2006/relationships/hyperlink" Target="https://bowling.lexerbowling.com/bowlingdelapraille/solitairegeneve2024-2025/pl011.htm" TargetMode="External"/><Relationship Id="rId13" Type="http://schemas.openxmlformats.org/officeDocument/2006/relationships/hyperlink" Target="https://bowling.lexerbowling.com/bowlingdelapraille/solitairegeneve2024-2025/pl01E.htm" TargetMode="External"/><Relationship Id="rId18" Type="http://schemas.openxmlformats.org/officeDocument/2006/relationships/hyperlink" Target="https://bowling.lexerbowling.com/bowlingdelapraille/solitairegeneve2024-2025/pl029.htm" TargetMode="External"/><Relationship Id="rId39" Type="http://schemas.openxmlformats.org/officeDocument/2006/relationships/hyperlink" Target="https://bowling.lexerbowling.com/bowlingdelapraille/solitairegeneve2024-2025/pl031.htm" TargetMode="External"/><Relationship Id="rId109" Type="http://schemas.openxmlformats.org/officeDocument/2006/relationships/hyperlink" Target="https://bowling.lexerbowling.com/bowlingdelapraille/solitairegeneve2024-2025/pl00E.htm" TargetMode="External"/><Relationship Id="rId34" Type="http://schemas.openxmlformats.org/officeDocument/2006/relationships/hyperlink" Target="https://bowling.lexerbowling.com/bowlingdelapraille/solitairegeneve2024-2025/pl02B.htm" TargetMode="External"/><Relationship Id="rId50" Type="http://schemas.openxmlformats.org/officeDocument/2006/relationships/hyperlink" Target="https://bowling.lexerbowling.com/bowlingdelapraille/solitairegeneve2024-2025/pl024.htm" TargetMode="External"/><Relationship Id="rId55" Type="http://schemas.openxmlformats.org/officeDocument/2006/relationships/hyperlink" Target="https://bowling.lexerbowling.com/bowlingdelapraille/solitairegeneve2024-2025/pl005.htm" TargetMode="External"/><Relationship Id="rId76" Type="http://schemas.openxmlformats.org/officeDocument/2006/relationships/hyperlink" Target="https://bowling.lexerbowling.com/bowlingdelapraille/solitairegeneve2024-2025/pl031.htm" TargetMode="External"/><Relationship Id="rId97" Type="http://schemas.openxmlformats.org/officeDocument/2006/relationships/hyperlink" Target="https://bowling.lexerbowling.com/bowlingdelapraille/solitairegeneve2024-2025/pl020.htm" TargetMode="External"/><Relationship Id="rId104" Type="http://schemas.openxmlformats.org/officeDocument/2006/relationships/hyperlink" Target="https://bowling.lexerbowling.com/bowlingdelapraille/solitairegeneve2024-2025/pl008.htm" TargetMode="External"/><Relationship Id="rId120" Type="http://schemas.openxmlformats.org/officeDocument/2006/relationships/hyperlink" Target="https://bowling.lexerbowling.com/bowlingdelapraille/solitairegeneve2024-2025/pl00E.htm" TargetMode="External"/><Relationship Id="rId125" Type="http://schemas.openxmlformats.org/officeDocument/2006/relationships/hyperlink" Target="https://bowling.lexerbowling.com/bowlingdelapraille/solitairegeneve2024-2025/pl00A.htm" TargetMode="External"/><Relationship Id="rId7" Type="http://schemas.openxmlformats.org/officeDocument/2006/relationships/hyperlink" Target="https://bowling.lexerbowling.com/bowlingdelapraille/solitairegeneve2024-2025/pl024.htm" TargetMode="External"/><Relationship Id="rId71" Type="http://schemas.openxmlformats.org/officeDocument/2006/relationships/hyperlink" Target="https://bowling.lexerbowling.com/bowlingdelapraille/solitairegeneve2024-2025/pl00C.htm" TargetMode="External"/><Relationship Id="rId92" Type="http://schemas.openxmlformats.org/officeDocument/2006/relationships/hyperlink" Target="https://bowling.lexerbowling.com/bowlingdelapraille/solitairegeneve2024-2025/pl005.htm" TargetMode="External"/><Relationship Id="rId2" Type="http://schemas.openxmlformats.org/officeDocument/2006/relationships/hyperlink" Target="https://bowling.lexerbowling.com/bowlingdelapraille/solitairegeneve2024-2025/pl003.htm" TargetMode="External"/><Relationship Id="rId29" Type="http://schemas.openxmlformats.org/officeDocument/2006/relationships/hyperlink" Target="https://bowling.lexerbowling.com/bowlingdelapraille/solitairegeneve2024-2025/pl019.htm" TargetMode="External"/><Relationship Id="rId24" Type="http://schemas.openxmlformats.org/officeDocument/2006/relationships/hyperlink" Target="https://bowling.lexerbowling.com/bowlingdelapraille/solitairegeneve2024-2025/pl013.htm" TargetMode="External"/><Relationship Id="rId40" Type="http://schemas.openxmlformats.org/officeDocument/2006/relationships/hyperlink" Target="https://bowling.lexerbowling.com/bowlingdelapraille/solitairegeneve2024-2025/pl00F.htm" TargetMode="External"/><Relationship Id="rId45" Type="http://schemas.openxmlformats.org/officeDocument/2006/relationships/hyperlink" Target="https://bowling.lexerbowling.com/bowlingdelapraille/solitairegeneve2024-2025/pl00D.htm" TargetMode="External"/><Relationship Id="rId66" Type="http://schemas.openxmlformats.org/officeDocument/2006/relationships/hyperlink" Target="https://bowling.lexerbowling.com/bowlingdelapraille/solitairegeneve2024-2025/pl02A.htm" TargetMode="External"/><Relationship Id="rId87" Type="http://schemas.openxmlformats.org/officeDocument/2006/relationships/hyperlink" Target="https://bowling.lexerbowling.com/bowlingdelapraille/solitairegeneve2024-2025/pl014.htm" TargetMode="External"/><Relationship Id="rId110" Type="http://schemas.openxmlformats.org/officeDocument/2006/relationships/hyperlink" Target="https://bowling.lexerbowling.com/bowlingdelapraille/solitairegeneve2024-2025/pl025.htm" TargetMode="External"/><Relationship Id="rId115" Type="http://schemas.openxmlformats.org/officeDocument/2006/relationships/hyperlink" Target="https://bowling.lexerbowling.com/bowlingdelapraille/solitairegeneve2024-2025/pl02F.htm" TargetMode="External"/><Relationship Id="rId131" Type="http://schemas.openxmlformats.org/officeDocument/2006/relationships/table" Target="../tables/table6.xml"/><Relationship Id="rId61" Type="http://schemas.openxmlformats.org/officeDocument/2006/relationships/hyperlink" Target="https://bowling.lexerbowling.com/bowlingdelapraille/solitairegeneve2024-2025/pl020.htm" TargetMode="External"/><Relationship Id="rId82" Type="http://schemas.openxmlformats.org/officeDocument/2006/relationships/hyperlink" Target="https://bowling.lexerbowling.com/bowlingdelapraille/solitairegeneve2024-2025/pl00D.ht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solitairegeneve2024-2025/pl003.htm" TargetMode="External"/><Relationship Id="rId21" Type="http://schemas.openxmlformats.org/officeDocument/2006/relationships/hyperlink" Target="https://bowling.lexerbowling.com/bowlingdelapraille/solitairegeneve2024-2025/pl011.htm" TargetMode="External"/><Relationship Id="rId42" Type="http://schemas.openxmlformats.org/officeDocument/2006/relationships/hyperlink" Target="https://bowling.lexerbowling.com/bowlingdelapraille/solitairegeneve2024-2025/pl003.htm" TargetMode="External"/><Relationship Id="rId63" Type="http://schemas.openxmlformats.org/officeDocument/2006/relationships/hyperlink" Target="https://bowling.lexerbowling.com/bowlingdelapraille/solitairegeneve2024-2025/pl02B.htm" TargetMode="External"/><Relationship Id="rId84" Type="http://schemas.openxmlformats.org/officeDocument/2006/relationships/hyperlink" Target="https://bowling.lexerbowling.com/bowlingdelapraille/solitairegeneve2024-2025/pl014.htm" TargetMode="External"/><Relationship Id="rId138" Type="http://schemas.openxmlformats.org/officeDocument/2006/relationships/hyperlink" Target="https://bowling.lexerbowling.com/bowlingdelapraille/solitairegeneve2024-2025/pl02C.htm" TargetMode="External"/><Relationship Id="rId159" Type="http://schemas.openxmlformats.org/officeDocument/2006/relationships/hyperlink" Target="https://bowling.lexerbowling.com/bowlingdelapraille/solitairegeneve2024-2025/pl012.htm" TargetMode="External"/><Relationship Id="rId170" Type="http://schemas.openxmlformats.org/officeDocument/2006/relationships/hyperlink" Target="https://bowling.lexerbowling.com/bowlingdelapraille/solitairegeneve2024-2025/pl005.htm" TargetMode="External"/><Relationship Id="rId191" Type="http://schemas.openxmlformats.org/officeDocument/2006/relationships/hyperlink" Target="https://bowling.lexerbowling.com/bowlingdelapraille/solitairegeneve2024-2025/pl031.htm" TargetMode="External"/><Relationship Id="rId205" Type="http://schemas.openxmlformats.org/officeDocument/2006/relationships/hyperlink" Target="https://bowling.lexerbowling.com/bowlingdelapraille/solitairegeneve2024-2025/pl024.htm" TargetMode="External"/><Relationship Id="rId226" Type="http://schemas.openxmlformats.org/officeDocument/2006/relationships/hyperlink" Target="https://bowling.lexerbowling.com/bowlingdelapraille/solitairegeneve2024-2025/pl00A.htm" TargetMode="External"/><Relationship Id="rId247" Type="http://schemas.openxmlformats.org/officeDocument/2006/relationships/table" Target="../tables/table11.xml"/><Relationship Id="rId107" Type="http://schemas.openxmlformats.org/officeDocument/2006/relationships/hyperlink" Target="https://bowling.lexerbowling.com/bowlingdelapraille/solitairegeneve2024-2025/pl02F.htm" TargetMode="External"/><Relationship Id="rId11" Type="http://schemas.openxmlformats.org/officeDocument/2006/relationships/hyperlink" Target="https://bowling.lexerbowling.com/bowlingdelapraille/solitairegeneve2024-2025/pl021.htm" TargetMode="External"/><Relationship Id="rId32" Type="http://schemas.openxmlformats.org/officeDocument/2006/relationships/hyperlink" Target="https://bowling.lexerbowling.com/bowlingdelapraille/solitairegeneve2024-2025/pl00D.htm" TargetMode="External"/><Relationship Id="rId53" Type="http://schemas.openxmlformats.org/officeDocument/2006/relationships/hyperlink" Target="https://bowling.lexerbowling.com/bowlingdelapraille/solitairegeneve2024-2025/pl013.htm" TargetMode="External"/><Relationship Id="rId74" Type="http://schemas.openxmlformats.org/officeDocument/2006/relationships/hyperlink" Target="https://bowling.lexerbowling.com/bowlingdelapraille/solitairegeneve2024-2025/pl022.htm" TargetMode="External"/><Relationship Id="rId128" Type="http://schemas.openxmlformats.org/officeDocument/2006/relationships/hyperlink" Target="https://bowling.lexerbowling.com/bowlingdelapraille/solitairegeneve2024-2025/pl01E.htm" TargetMode="External"/><Relationship Id="rId149" Type="http://schemas.openxmlformats.org/officeDocument/2006/relationships/hyperlink" Target="https://bowling.lexerbowling.com/bowlingdelapraille/solitairegeneve2024-2025/pl02B.htm" TargetMode="External"/><Relationship Id="rId5" Type="http://schemas.openxmlformats.org/officeDocument/2006/relationships/hyperlink" Target="https://bowling.lexerbowling.com/bowlingdelapraille/solitairegeneve2024-2025/pl027.htm" TargetMode="External"/><Relationship Id="rId95" Type="http://schemas.openxmlformats.org/officeDocument/2006/relationships/hyperlink" Target="https://bowling.lexerbowling.com/bowlingdelapraille/solitairegeneve2024-2025/pl008.htm" TargetMode="External"/><Relationship Id="rId160" Type="http://schemas.openxmlformats.org/officeDocument/2006/relationships/hyperlink" Target="https://bowling.lexerbowling.com/bowlingdelapraille/solitairegeneve2024-2025/pl00D.htm" TargetMode="External"/><Relationship Id="rId181" Type="http://schemas.openxmlformats.org/officeDocument/2006/relationships/hyperlink" Target="https://bowling.lexerbowling.com/bowlingdelapraille/solitairegeneve2024-2025/pl02A.htm" TargetMode="External"/><Relationship Id="rId216" Type="http://schemas.openxmlformats.org/officeDocument/2006/relationships/hyperlink" Target="https://bowling.lexerbowling.com/bowlingdelapraille/solitairegeneve2024-2025/pl016.htm" TargetMode="External"/><Relationship Id="rId237" Type="http://schemas.openxmlformats.org/officeDocument/2006/relationships/hyperlink" Target="https://bowling.lexerbowling.com/bowlingdelapraille/solitairegeneve2024-2025/pl032.htm" TargetMode="External"/><Relationship Id="rId22" Type="http://schemas.openxmlformats.org/officeDocument/2006/relationships/hyperlink" Target="https://bowling.lexerbowling.com/bowlingdelapraille/solitairegeneve2024-2025/pl013.htm" TargetMode="External"/><Relationship Id="rId43" Type="http://schemas.openxmlformats.org/officeDocument/2006/relationships/hyperlink" Target="https://bowling.lexerbowling.com/bowlingdelapraille/solitairegeneve2024-2025/pl028.htm" TargetMode="External"/><Relationship Id="rId64" Type="http://schemas.openxmlformats.org/officeDocument/2006/relationships/hyperlink" Target="https://bowling.lexerbowling.com/bowlingdelapraille/solitairegeneve2024-2025/pl02D.htm" TargetMode="External"/><Relationship Id="rId118" Type="http://schemas.openxmlformats.org/officeDocument/2006/relationships/hyperlink" Target="https://bowling.lexerbowling.com/bowlingdelapraille/solitairegeneve2024-2025/pl022.htm" TargetMode="External"/><Relationship Id="rId139" Type="http://schemas.openxmlformats.org/officeDocument/2006/relationships/hyperlink" Target="https://bowling.lexerbowling.com/bowlingdelapraille/solitairegeneve2024-2025/pl013.htm" TargetMode="External"/><Relationship Id="rId85" Type="http://schemas.openxmlformats.org/officeDocument/2006/relationships/hyperlink" Target="https://bowling.lexerbowling.com/bowlingdelapraille/solitairegeneve2024-2025/pl015.htm" TargetMode="External"/><Relationship Id="rId150" Type="http://schemas.openxmlformats.org/officeDocument/2006/relationships/hyperlink" Target="https://bowling.lexerbowling.com/bowlingdelapraille/solitairegeneve2024-2025/pl02F.htm" TargetMode="External"/><Relationship Id="rId171" Type="http://schemas.openxmlformats.org/officeDocument/2006/relationships/hyperlink" Target="https://bowling.lexerbowling.com/bowlingdelapraille/solitairegeneve2024-2025/pl01F.htm" TargetMode="External"/><Relationship Id="rId192" Type="http://schemas.openxmlformats.org/officeDocument/2006/relationships/hyperlink" Target="https://bowling.lexerbowling.com/bowlingdelapraille/solitairegeneve2024-2025/pl023.htm" TargetMode="External"/><Relationship Id="rId206" Type="http://schemas.openxmlformats.org/officeDocument/2006/relationships/hyperlink" Target="https://bowling.lexerbowling.com/bowlingdelapraille/solitairegeneve2024-2025/pl01E.htm" TargetMode="External"/><Relationship Id="rId227" Type="http://schemas.openxmlformats.org/officeDocument/2006/relationships/hyperlink" Target="https://bowling.lexerbowling.com/bowlingdelapraille/solitairegeneve2024-2025/pl02D.htm" TargetMode="External"/><Relationship Id="rId12" Type="http://schemas.openxmlformats.org/officeDocument/2006/relationships/hyperlink" Target="https://bowling.lexerbowling.com/bowlingdelapraille/solitairegeneve2024-2025/pl01C.htm" TargetMode="External"/><Relationship Id="rId17" Type="http://schemas.openxmlformats.org/officeDocument/2006/relationships/hyperlink" Target="https://bowling.lexerbowling.com/bowlingdelapraille/solitairegeneve2024-2025/pl014.htm" TargetMode="External"/><Relationship Id="rId33" Type="http://schemas.openxmlformats.org/officeDocument/2006/relationships/hyperlink" Target="https://bowling.lexerbowling.com/bowlingdelapraille/solitairegeneve2024-2025/pl017.htm" TargetMode="External"/><Relationship Id="rId38" Type="http://schemas.openxmlformats.org/officeDocument/2006/relationships/hyperlink" Target="https://bowling.lexerbowling.com/bowlingdelapraille/solitairegeneve2024-2025/pl014.htm" TargetMode="External"/><Relationship Id="rId59" Type="http://schemas.openxmlformats.org/officeDocument/2006/relationships/hyperlink" Target="https://bowling.lexerbowling.com/bowlingdelapraille/solitairegeneve2024-2025/pl00C.htm" TargetMode="External"/><Relationship Id="rId103" Type="http://schemas.openxmlformats.org/officeDocument/2006/relationships/hyperlink" Target="https://bowling.lexerbowling.com/bowlingdelapraille/solitairegeneve2024-2025/pl002.htm" TargetMode="External"/><Relationship Id="rId108" Type="http://schemas.openxmlformats.org/officeDocument/2006/relationships/hyperlink" Target="https://bowling.lexerbowling.com/bowlingdelapraille/solitairegeneve2024-2025/pl023.htm" TargetMode="External"/><Relationship Id="rId124" Type="http://schemas.openxmlformats.org/officeDocument/2006/relationships/hyperlink" Target="https://bowling.lexerbowling.com/bowlingdelapraille/solitairegeneve2024-2025/pl011.htm" TargetMode="External"/><Relationship Id="rId129" Type="http://schemas.openxmlformats.org/officeDocument/2006/relationships/hyperlink" Target="https://bowling.lexerbowling.com/bowlingdelapraille/solitairegeneve2024-2025/pl015.htm" TargetMode="External"/><Relationship Id="rId54" Type="http://schemas.openxmlformats.org/officeDocument/2006/relationships/hyperlink" Target="https://bowling.lexerbowling.com/bowlingdelapraille/solitairegeneve2024-2025/pl02A.htm" TargetMode="External"/><Relationship Id="rId70" Type="http://schemas.openxmlformats.org/officeDocument/2006/relationships/hyperlink" Target="https://bowling.lexerbowling.com/bowlingdelapraille/solitairegeneve2024-2025/pl02F.htm" TargetMode="External"/><Relationship Id="rId75" Type="http://schemas.openxmlformats.org/officeDocument/2006/relationships/hyperlink" Target="https://bowling.lexerbowling.com/bowlingdelapraille/solitairegeneve2024-2025/pl028.htm" TargetMode="External"/><Relationship Id="rId91" Type="http://schemas.openxmlformats.org/officeDocument/2006/relationships/hyperlink" Target="https://bowling.lexerbowling.com/bowlingdelapraille/solitairegeneve2024-2025/pl016.htm" TargetMode="External"/><Relationship Id="rId96" Type="http://schemas.openxmlformats.org/officeDocument/2006/relationships/hyperlink" Target="https://bowling.lexerbowling.com/bowlingdelapraille/solitairegeneve2024-2025/pl013.htm" TargetMode="External"/><Relationship Id="rId140" Type="http://schemas.openxmlformats.org/officeDocument/2006/relationships/hyperlink" Target="https://bowling.lexerbowling.com/bowlingdelapraille/solitairegeneve2024-2025/pl008.htm" TargetMode="External"/><Relationship Id="rId145" Type="http://schemas.openxmlformats.org/officeDocument/2006/relationships/hyperlink" Target="https://bowling.lexerbowling.com/bowlingdelapraille/solitairegeneve2024-2025/pl030.htm" TargetMode="External"/><Relationship Id="rId161" Type="http://schemas.openxmlformats.org/officeDocument/2006/relationships/hyperlink" Target="https://bowling.lexerbowling.com/bowlingdelapraille/solitairegeneve2024-2025/pl01B.htm" TargetMode="External"/><Relationship Id="rId166" Type="http://schemas.openxmlformats.org/officeDocument/2006/relationships/hyperlink" Target="https://bowling.lexerbowling.com/bowlingdelapraille/solitairegeneve2024-2025/pl015.htm" TargetMode="External"/><Relationship Id="rId182" Type="http://schemas.openxmlformats.org/officeDocument/2006/relationships/hyperlink" Target="https://bowling.lexerbowling.com/bowlingdelapraille/solitairegeneve2024-2025/pl027.htm" TargetMode="External"/><Relationship Id="rId187" Type="http://schemas.openxmlformats.org/officeDocument/2006/relationships/hyperlink" Target="https://bowling.lexerbowling.com/bowlingdelapraille/solitairegeneve2024-2025/pl02D.htm" TargetMode="External"/><Relationship Id="rId217" Type="http://schemas.openxmlformats.org/officeDocument/2006/relationships/hyperlink" Target="https://bowling.lexerbowling.com/bowlingdelapraille/solitairegeneve2024-2025/pl019.htm" TargetMode="External"/><Relationship Id="rId1" Type="http://schemas.openxmlformats.org/officeDocument/2006/relationships/hyperlink" Target="https://bowling.lexerbowling.com/bowlingdelapraille/solitairegeneve2024-2025/pl026.htm" TargetMode="External"/><Relationship Id="rId6" Type="http://schemas.openxmlformats.org/officeDocument/2006/relationships/hyperlink" Target="https://bowling.lexerbowling.com/bowlingdelapraille/solitairegeneve2024-2025/pl020.htm" TargetMode="External"/><Relationship Id="rId212" Type="http://schemas.openxmlformats.org/officeDocument/2006/relationships/hyperlink" Target="https://bowling.lexerbowling.com/bowlingdelapraille/solitairegeneve2024-2025/pl020.htm" TargetMode="External"/><Relationship Id="rId233" Type="http://schemas.openxmlformats.org/officeDocument/2006/relationships/hyperlink" Target="https://bowling.lexerbowling.com/bowlingdelapraille/solitairegeneve2024-2025/pl023.htm" TargetMode="External"/><Relationship Id="rId238" Type="http://schemas.openxmlformats.org/officeDocument/2006/relationships/hyperlink" Target="https://bowling.lexerbowling.com/bowlingdelapraille/solitairegeneve2024-2025/pl032.htm" TargetMode="External"/><Relationship Id="rId23" Type="http://schemas.openxmlformats.org/officeDocument/2006/relationships/hyperlink" Target="https://bowling.lexerbowling.com/bowlingdelapraille/solitairegeneve2024-2025/pl012.htm" TargetMode="External"/><Relationship Id="rId28" Type="http://schemas.openxmlformats.org/officeDocument/2006/relationships/hyperlink" Target="https://bowling.lexerbowling.com/bowlingdelapraille/solitairegeneve2024-2025/pl019.htm" TargetMode="External"/><Relationship Id="rId49" Type="http://schemas.openxmlformats.org/officeDocument/2006/relationships/hyperlink" Target="https://bowling.lexerbowling.com/bowlingdelapraille/solitairegeneve2024-2025/pl016.htm" TargetMode="External"/><Relationship Id="rId114" Type="http://schemas.openxmlformats.org/officeDocument/2006/relationships/hyperlink" Target="https://bowling.lexerbowling.com/bowlingdelapraille/solitairegeneve2024-2025/pl032.htm" TargetMode="External"/><Relationship Id="rId119" Type="http://schemas.openxmlformats.org/officeDocument/2006/relationships/hyperlink" Target="https://bowling.lexerbowling.com/bowlingdelapraille/solitairegeneve2024-2025/pl028.htm" TargetMode="External"/><Relationship Id="rId44" Type="http://schemas.openxmlformats.org/officeDocument/2006/relationships/hyperlink" Target="https://bowling.lexerbowling.com/bowlingdelapraille/solitairegeneve2024-2025/pl027.htm" TargetMode="External"/><Relationship Id="rId60" Type="http://schemas.openxmlformats.org/officeDocument/2006/relationships/hyperlink" Target="https://bowling.lexerbowling.com/bowlingdelapraille/solitairegeneve2024-2025/pl02C.htm" TargetMode="External"/><Relationship Id="rId65" Type="http://schemas.openxmlformats.org/officeDocument/2006/relationships/hyperlink" Target="https://bowling.lexerbowling.com/bowlingdelapraille/solitairegeneve2024-2025/pl02D.htm" TargetMode="External"/><Relationship Id="rId81" Type="http://schemas.openxmlformats.org/officeDocument/2006/relationships/hyperlink" Target="https://bowling.lexerbowling.com/bowlingdelapraille/solitairegeneve2024-2025/pl017.htm" TargetMode="External"/><Relationship Id="rId86" Type="http://schemas.openxmlformats.org/officeDocument/2006/relationships/hyperlink" Target="https://bowling.lexerbowling.com/bowlingdelapraille/solitairegeneve2024-2025/pl021.htm" TargetMode="External"/><Relationship Id="rId130" Type="http://schemas.openxmlformats.org/officeDocument/2006/relationships/hyperlink" Target="https://bowling.lexerbowling.com/bowlingdelapraille/solitairegeneve2024-2025/pl026.htm" TargetMode="External"/><Relationship Id="rId135" Type="http://schemas.openxmlformats.org/officeDocument/2006/relationships/hyperlink" Target="https://bowling.lexerbowling.com/bowlingdelapraille/solitairegeneve2024-2025/pl01F.htm" TargetMode="External"/><Relationship Id="rId151" Type="http://schemas.openxmlformats.org/officeDocument/2006/relationships/hyperlink" Target="https://bowling.lexerbowling.com/bowlingdelapraille/solitairegeneve2024-2025/pl023.htm" TargetMode="External"/><Relationship Id="rId156" Type="http://schemas.openxmlformats.org/officeDocument/2006/relationships/hyperlink" Target="https://bowling.lexerbowling.com/bowlingdelapraille/solitairegeneve2024-2025/pl022.htm" TargetMode="External"/><Relationship Id="rId177" Type="http://schemas.openxmlformats.org/officeDocument/2006/relationships/hyperlink" Target="https://bowling.lexerbowling.com/bowlingdelapraille/solitairegeneve2024-2025/pl016.htm" TargetMode="External"/><Relationship Id="rId198" Type="http://schemas.openxmlformats.org/officeDocument/2006/relationships/hyperlink" Target="https://bowling.lexerbowling.com/bowlingdelapraille/solitairegeneve2024-2025/pl011.htm" TargetMode="External"/><Relationship Id="rId172" Type="http://schemas.openxmlformats.org/officeDocument/2006/relationships/hyperlink" Target="https://bowling.lexerbowling.com/bowlingdelapraille/solitairegeneve2024-2025/pl029.htm" TargetMode="External"/><Relationship Id="rId193" Type="http://schemas.openxmlformats.org/officeDocument/2006/relationships/hyperlink" Target="https://bowling.lexerbowling.com/bowlingdelapraille/solitairegeneve2024-2025/pl00F.htm" TargetMode="External"/><Relationship Id="rId202" Type="http://schemas.openxmlformats.org/officeDocument/2006/relationships/hyperlink" Target="https://bowling.lexerbowling.com/bowlingdelapraille/solitairegeneve2024-2025/pl014.htm" TargetMode="External"/><Relationship Id="rId207" Type="http://schemas.openxmlformats.org/officeDocument/2006/relationships/hyperlink" Target="https://bowling.lexerbowling.com/bowlingdelapraille/solitairegeneve2024-2025/pl005.htm" TargetMode="External"/><Relationship Id="rId223" Type="http://schemas.openxmlformats.org/officeDocument/2006/relationships/hyperlink" Target="https://bowling.lexerbowling.com/bowlingdelapraille/solitairegeneve2024-2025/pl00C.htm" TargetMode="External"/><Relationship Id="rId228" Type="http://schemas.openxmlformats.org/officeDocument/2006/relationships/hyperlink" Target="https://bowling.lexerbowling.com/bowlingdelapraille/solitairegeneve2024-2025/pl02E.htm" TargetMode="External"/><Relationship Id="rId244" Type="http://schemas.openxmlformats.org/officeDocument/2006/relationships/table" Target="../tables/table8.xml"/><Relationship Id="rId13" Type="http://schemas.openxmlformats.org/officeDocument/2006/relationships/hyperlink" Target="https://bowling.lexerbowling.com/bowlingdelapraille/solitairegeneve2024-2025/pl01E.htm" TargetMode="External"/><Relationship Id="rId18" Type="http://schemas.openxmlformats.org/officeDocument/2006/relationships/hyperlink" Target="https://bowling.lexerbowling.com/bowlingdelapraille/solitairegeneve2024-2025/pl017.htm" TargetMode="External"/><Relationship Id="rId39" Type="http://schemas.openxmlformats.org/officeDocument/2006/relationships/hyperlink" Target="https://bowling.lexerbowling.com/bowlingdelapraille/solitairegeneve2024-2025/pl008.htm" TargetMode="External"/><Relationship Id="rId109" Type="http://schemas.openxmlformats.org/officeDocument/2006/relationships/hyperlink" Target="https://bowling.lexerbowling.com/bowlingdelapraille/solitairegeneve2024-2025/pl00C.htm" TargetMode="External"/><Relationship Id="rId34" Type="http://schemas.openxmlformats.org/officeDocument/2006/relationships/hyperlink" Target="https://bowling.lexerbowling.com/bowlingdelapraille/solitairegeneve2024-2025/pl00F.htm" TargetMode="External"/><Relationship Id="rId50" Type="http://schemas.openxmlformats.org/officeDocument/2006/relationships/hyperlink" Target="https://bowling.lexerbowling.com/bowlingdelapraille/solitairegeneve2024-2025/pl01C.htm" TargetMode="External"/><Relationship Id="rId55" Type="http://schemas.openxmlformats.org/officeDocument/2006/relationships/hyperlink" Target="https://bowling.lexerbowling.com/bowlingdelapraille/solitairegeneve2024-2025/pl02B.htm" TargetMode="External"/><Relationship Id="rId76" Type="http://schemas.openxmlformats.org/officeDocument/2006/relationships/hyperlink" Target="https://bowling.lexerbowling.com/bowlingdelapraille/solitairegeneve2024-2025/pl01B.htm" TargetMode="External"/><Relationship Id="rId97" Type="http://schemas.openxmlformats.org/officeDocument/2006/relationships/hyperlink" Target="https://bowling.lexerbowling.com/bowlingdelapraille/solitairegeneve2024-2025/pl02A.htm" TargetMode="External"/><Relationship Id="rId104" Type="http://schemas.openxmlformats.org/officeDocument/2006/relationships/hyperlink" Target="https://bowling.lexerbowling.com/bowlingdelapraille/solitairegeneve2024-2025/pl02D.htm" TargetMode="External"/><Relationship Id="rId120" Type="http://schemas.openxmlformats.org/officeDocument/2006/relationships/hyperlink" Target="https://bowling.lexerbowling.com/bowlingdelapraille/solitairegeneve2024-2025/pl01B.htm" TargetMode="External"/><Relationship Id="rId125" Type="http://schemas.openxmlformats.org/officeDocument/2006/relationships/hyperlink" Target="https://bowling.lexerbowling.com/bowlingdelapraille/solitairegeneve2024-2025/pl00D.htm" TargetMode="External"/><Relationship Id="rId141" Type="http://schemas.openxmlformats.org/officeDocument/2006/relationships/hyperlink" Target="https://bowling.lexerbowling.com/bowlingdelapraille/solitairegeneve2024-2025/pl02A.htm" TargetMode="External"/><Relationship Id="rId146" Type="http://schemas.openxmlformats.org/officeDocument/2006/relationships/hyperlink" Target="https://bowling.lexerbowling.com/bowlingdelapraille/solitairegeneve2024-2025/pl002.htm" TargetMode="External"/><Relationship Id="rId167" Type="http://schemas.openxmlformats.org/officeDocument/2006/relationships/hyperlink" Target="https://bowling.lexerbowling.com/bowlingdelapraille/solitairegeneve2024-2025/pl01C.htm" TargetMode="External"/><Relationship Id="rId188" Type="http://schemas.openxmlformats.org/officeDocument/2006/relationships/hyperlink" Target="https://bowling.lexerbowling.com/bowlingdelapraille/solitairegeneve2024-2025/pl02E.htm" TargetMode="External"/><Relationship Id="rId7" Type="http://schemas.openxmlformats.org/officeDocument/2006/relationships/hyperlink" Target="https://bowling.lexerbowling.com/bowlingdelapraille/solitairegeneve2024-2025/pl015.htm" TargetMode="External"/><Relationship Id="rId71" Type="http://schemas.openxmlformats.org/officeDocument/2006/relationships/hyperlink" Target="https://bowling.lexerbowling.com/bowlingdelapraille/solitairegeneve2024-2025/pl02F.htm" TargetMode="External"/><Relationship Id="rId92" Type="http://schemas.openxmlformats.org/officeDocument/2006/relationships/hyperlink" Target="https://bowling.lexerbowling.com/bowlingdelapraille/solitairegeneve2024-2025/pl005.htm" TargetMode="External"/><Relationship Id="rId162" Type="http://schemas.openxmlformats.org/officeDocument/2006/relationships/hyperlink" Target="https://bowling.lexerbowling.com/bowlingdelapraille/solitairegeneve2024-2025/pl017.htm" TargetMode="External"/><Relationship Id="rId183" Type="http://schemas.openxmlformats.org/officeDocument/2006/relationships/hyperlink" Target="https://bowling.lexerbowling.com/bowlingdelapraille/solitairegeneve2024-2025/pl025.htm" TargetMode="External"/><Relationship Id="rId213" Type="http://schemas.openxmlformats.org/officeDocument/2006/relationships/hyperlink" Target="https://bowling.lexerbowling.com/bowlingdelapraille/solitairegeneve2024-2025/pl01F.htm" TargetMode="External"/><Relationship Id="rId218" Type="http://schemas.openxmlformats.org/officeDocument/2006/relationships/hyperlink" Target="https://bowling.lexerbowling.com/bowlingdelapraille/solitairegeneve2024-2025/pl013.htm" TargetMode="External"/><Relationship Id="rId234" Type="http://schemas.openxmlformats.org/officeDocument/2006/relationships/hyperlink" Target="https://bowling.lexerbowling.com/bowlingdelapraille/solitairegeneve2024-2025/pl00E.htm" TargetMode="External"/><Relationship Id="rId239" Type="http://schemas.openxmlformats.org/officeDocument/2006/relationships/hyperlink" Target="https://bowling.lexerbowling.com/bowlingdelapraille/solitairegeneve2024-2025/pl032.htm" TargetMode="External"/><Relationship Id="rId2" Type="http://schemas.openxmlformats.org/officeDocument/2006/relationships/hyperlink" Target="https://bowling.lexerbowling.com/bowlingdelapraille/solitairegeneve2024-2025/pl00D.htm" TargetMode="External"/><Relationship Id="rId29" Type="http://schemas.openxmlformats.org/officeDocument/2006/relationships/hyperlink" Target="https://bowling.lexerbowling.com/bowlingdelapraille/solitairegeneve2024-2025/pl01B.htm" TargetMode="External"/><Relationship Id="rId24" Type="http://schemas.openxmlformats.org/officeDocument/2006/relationships/hyperlink" Target="https://bowling.lexerbowling.com/bowlingdelapraille/solitairegeneve2024-2025/pl01F.htm" TargetMode="External"/><Relationship Id="rId40" Type="http://schemas.openxmlformats.org/officeDocument/2006/relationships/hyperlink" Target="https://bowling.lexerbowling.com/bowlingdelapraille/solitairegeneve2024-2025/pl012.htm" TargetMode="External"/><Relationship Id="rId45" Type="http://schemas.openxmlformats.org/officeDocument/2006/relationships/hyperlink" Target="https://bowling.lexerbowling.com/bowlingdelapraille/solitairegeneve2024-2025/pl005.htm" TargetMode="External"/><Relationship Id="rId66" Type="http://schemas.openxmlformats.org/officeDocument/2006/relationships/hyperlink" Target="https://bowling.lexerbowling.com/bowlingdelapraille/solitairegeneve2024-2025/pl002.htm" TargetMode="External"/><Relationship Id="rId87" Type="http://schemas.openxmlformats.org/officeDocument/2006/relationships/hyperlink" Target="https://bowling.lexerbowling.com/bowlingdelapraille/solitairegeneve2024-2025/pl026.htm" TargetMode="External"/><Relationship Id="rId110" Type="http://schemas.openxmlformats.org/officeDocument/2006/relationships/hyperlink" Target="https://bowling.lexerbowling.com/bowlingdelapraille/solitairegeneve2024-2025/pl00E.htm" TargetMode="External"/><Relationship Id="rId115" Type="http://schemas.openxmlformats.org/officeDocument/2006/relationships/hyperlink" Target="https://bowling.lexerbowling.com/bowlingdelapraille/solitairegeneve2024-2025/pl032.htm" TargetMode="External"/><Relationship Id="rId131" Type="http://schemas.openxmlformats.org/officeDocument/2006/relationships/hyperlink" Target="https://bowling.lexerbowling.com/bowlingdelapraille/solitairegeneve2024-2025/pl021.htm" TargetMode="External"/><Relationship Id="rId136" Type="http://schemas.openxmlformats.org/officeDocument/2006/relationships/hyperlink" Target="https://bowling.lexerbowling.com/bowlingdelapraille/solitairegeneve2024-2025/pl01A.htm" TargetMode="External"/><Relationship Id="rId157" Type="http://schemas.openxmlformats.org/officeDocument/2006/relationships/hyperlink" Target="https://bowling.lexerbowling.com/bowlingdelapraille/solitairegeneve2024-2025/pl003.htm" TargetMode="External"/><Relationship Id="rId178" Type="http://schemas.openxmlformats.org/officeDocument/2006/relationships/hyperlink" Target="https://bowling.lexerbowling.com/bowlingdelapraille/solitairegeneve2024-2025/pl019.htm" TargetMode="External"/><Relationship Id="rId61" Type="http://schemas.openxmlformats.org/officeDocument/2006/relationships/hyperlink" Target="https://bowling.lexerbowling.com/bowlingdelapraille/solitairegeneve2024-2025/pl02A.htm" TargetMode="External"/><Relationship Id="rId82" Type="http://schemas.openxmlformats.org/officeDocument/2006/relationships/hyperlink" Target="https://bowling.lexerbowling.com/bowlingdelapraille/solitairegeneve2024-2025/pl024.htm" TargetMode="External"/><Relationship Id="rId152" Type="http://schemas.openxmlformats.org/officeDocument/2006/relationships/hyperlink" Target="https://bowling.lexerbowling.com/bowlingdelapraille/solitairegeneve2024-2025/pl00C.htm" TargetMode="External"/><Relationship Id="rId173" Type="http://schemas.openxmlformats.org/officeDocument/2006/relationships/hyperlink" Target="https://bowling.lexerbowling.com/bowlingdelapraille/solitairegeneve2024-2025/pl021.htm" TargetMode="External"/><Relationship Id="rId194" Type="http://schemas.openxmlformats.org/officeDocument/2006/relationships/hyperlink" Target="https://bowling.lexerbowling.com/bowlingdelapraille/solitairegeneve2024-2025/pl022.htm" TargetMode="External"/><Relationship Id="rId199" Type="http://schemas.openxmlformats.org/officeDocument/2006/relationships/hyperlink" Target="https://bowling.lexerbowling.com/bowlingdelapraille/solitairegeneve2024-2025/pl028.htm" TargetMode="External"/><Relationship Id="rId203" Type="http://schemas.openxmlformats.org/officeDocument/2006/relationships/hyperlink" Target="https://bowling.lexerbowling.com/bowlingdelapraille/solitairegeneve2024-2025/pl029.htm" TargetMode="External"/><Relationship Id="rId208" Type="http://schemas.openxmlformats.org/officeDocument/2006/relationships/hyperlink" Target="https://bowling.lexerbowling.com/bowlingdelapraille/solitairegeneve2024-2025/pl021.htm" TargetMode="External"/><Relationship Id="rId229" Type="http://schemas.openxmlformats.org/officeDocument/2006/relationships/hyperlink" Target="https://bowling.lexerbowling.com/bowlingdelapraille/solitairegeneve2024-2025/pl02B.htm" TargetMode="External"/><Relationship Id="rId19" Type="http://schemas.openxmlformats.org/officeDocument/2006/relationships/hyperlink" Target="https://bowling.lexerbowling.com/bowlingdelapraille/solitairegeneve2024-2025/pl029.htm" TargetMode="External"/><Relationship Id="rId224" Type="http://schemas.openxmlformats.org/officeDocument/2006/relationships/hyperlink" Target="https://bowling.lexerbowling.com/bowlingdelapraille/solitairegeneve2024-2025/pl00E.htm" TargetMode="External"/><Relationship Id="rId240" Type="http://schemas.openxmlformats.org/officeDocument/2006/relationships/hyperlink" Target="https://bowling.lexerbowling.com/bowlingdelapraille/solitairegeneve2024-2025/pl00A.htm" TargetMode="External"/><Relationship Id="rId245" Type="http://schemas.openxmlformats.org/officeDocument/2006/relationships/table" Target="../tables/table9.xml"/><Relationship Id="rId14" Type="http://schemas.openxmlformats.org/officeDocument/2006/relationships/hyperlink" Target="https://bowling.lexerbowling.com/bowlingdelapraille/solitairegeneve2024-2025/pl016.htm" TargetMode="External"/><Relationship Id="rId30" Type="http://schemas.openxmlformats.org/officeDocument/2006/relationships/hyperlink" Target="https://bowling.lexerbowling.com/bowlingdelapraille/solitairegeneve2024-2025/pl022.htm" TargetMode="External"/><Relationship Id="rId35" Type="http://schemas.openxmlformats.org/officeDocument/2006/relationships/hyperlink" Target="https://bowling.lexerbowling.com/bowlingdelapraille/solitairegeneve2024-2025/pl024.htm" TargetMode="External"/><Relationship Id="rId56" Type="http://schemas.openxmlformats.org/officeDocument/2006/relationships/hyperlink" Target="https://bowling.lexerbowling.com/bowlingdelapraille/solitairegeneve2024-2025/pl01A.htm" TargetMode="External"/><Relationship Id="rId77" Type="http://schemas.openxmlformats.org/officeDocument/2006/relationships/hyperlink" Target="https://bowling.lexerbowling.com/bowlingdelapraille/solitairegeneve2024-2025/pl003.htm" TargetMode="External"/><Relationship Id="rId100" Type="http://schemas.openxmlformats.org/officeDocument/2006/relationships/hyperlink" Target="https://bowling.lexerbowling.com/bowlingdelapraille/solitairegeneve2024-2025/pl025.htm" TargetMode="External"/><Relationship Id="rId105" Type="http://schemas.openxmlformats.org/officeDocument/2006/relationships/hyperlink" Target="https://bowling.lexerbowling.com/bowlingdelapraille/solitairegeneve2024-2025/pl02E.htm" TargetMode="External"/><Relationship Id="rId126" Type="http://schemas.openxmlformats.org/officeDocument/2006/relationships/hyperlink" Target="https://bowling.lexerbowling.com/bowlingdelapraille/solitairegeneve2024-2025/pl01C.htm" TargetMode="External"/><Relationship Id="rId147" Type="http://schemas.openxmlformats.org/officeDocument/2006/relationships/hyperlink" Target="https://bowling.lexerbowling.com/bowlingdelapraille/solitairegeneve2024-2025/pl02D.htm" TargetMode="External"/><Relationship Id="rId168" Type="http://schemas.openxmlformats.org/officeDocument/2006/relationships/hyperlink" Target="https://bowling.lexerbowling.com/bowlingdelapraille/solitairegeneve2024-2025/pl01E.htm" TargetMode="External"/><Relationship Id="rId8" Type="http://schemas.openxmlformats.org/officeDocument/2006/relationships/hyperlink" Target="https://bowling.lexerbowling.com/bowlingdelapraille/solitairegeneve2024-2025/pl024.htm" TargetMode="External"/><Relationship Id="rId51" Type="http://schemas.openxmlformats.org/officeDocument/2006/relationships/hyperlink" Target="https://bowling.lexerbowling.com/bowlingdelapraille/solitairegeneve2024-2025/pl011.htm" TargetMode="External"/><Relationship Id="rId72" Type="http://schemas.openxmlformats.org/officeDocument/2006/relationships/hyperlink" Target="https://bowling.lexerbowling.com/bowlingdelapraille/solitairegeneve2024-2025/pl02E.htm" TargetMode="External"/><Relationship Id="rId93" Type="http://schemas.openxmlformats.org/officeDocument/2006/relationships/hyperlink" Target="https://bowling.lexerbowling.com/bowlingdelapraille/solitairegeneve2024-2025/pl02C.htm" TargetMode="External"/><Relationship Id="rId98" Type="http://schemas.openxmlformats.org/officeDocument/2006/relationships/hyperlink" Target="https://bowling.lexerbowling.com/bowlingdelapraille/solitairegeneve2024-2025/pl01F.htm" TargetMode="External"/><Relationship Id="rId121" Type="http://schemas.openxmlformats.org/officeDocument/2006/relationships/hyperlink" Target="https://bowling.lexerbowling.com/bowlingdelapraille/solitairegeneve2024-2025/pl012.htm" TargetMode="External"/><Relationship Id="rId142" Type="http://schemas.openxmlformats.org/officeDocument/2006/relationships/hyperlink" Target="https://bowling.lexerbowling.com/bowlingdelapraille/solitairegeneve2024-2025/pl027.htm" TargetMode="External"/><Relationship Id="rId163" Type="http://schemas.openxmlformats.org/officeDocument/2006/relationships/hyperlink" Target="https://bowling.lexerbowling.com/bowlingdelapraille/solitairegeneve2024-2025/pl011.htm" TargetMode="External"/><Relationship Id="rId184" Type="http://schemas.openxmlformats.org/officeDocument/2006/relationships/hyperlink" Target="https://bowling.lexerbowling.com/bowlingdelapraille/solitairegeneve2024-2025/pl030.htm" TargetMode="External"/><Relationship Id="rId189" Type="http://schemas.openxmlformats.org/officeDocument/2006/relationships/hyperlink" Target="https://bowling.lexerbowling.com/bowlingdelapraille/solitairegeneve2024-2025/pl02B.htm" TargetMode="External"/><Relationship Id="rId219" Type="http://schemas.openxmlformats.org/officeDocument/2006/relationships/hyperlink" Target="https://bowling.lexerbowling.com/bowlingdelapraille/solitairegeneve2024-2025/pl008.htm" TargetMode="External"/><Relationship Id="rId3" Type="http://schemas.openxmlformats.org/officeDocument/2006/relationships/hyperlink" Target="https://bowling.lexerbowling.com/bowlingdelapraille/solitairegeneve2024-2025/pl01B.htm" TargetMode="External"/><Relationship Id="rId214" Type="http://schemas.openxmlformats.org/officeDocument/2006/relationships/hyperlink" Target="https://bowling.lexerbowling.com/bowlingdelapraille/solitairegeneve2024-2025/pl01A.htm" TargetMode="External"/><Relationship Id="rId230" Type="http://schemas.openxmlformats.org/officeDocument/2006/relationships/hyperlink" Target="https://bowling.lexerbowling.com/bowlingdelapraille/solitairegeneve2024-2025/pl02F.htm" TargetMode="External"/><Relationship Id="rId235" Type="http://schemas.openxmlformats.org/officeDocument/2006/relationships/hyperlink" Target="https://bowling.lexerbowling.com/bowlingdelapraille/solitairegeneve2024-2025/pl00E.htm" TargetMode="External"/><Relationship Id="rId25" Type="http://schemas.openxmlformats.org/officeDocument/2006/relationships/hyperlink" Target="https://bowling.lexerbowling.com/bowlingdelapraille/solitairegeneve2024-2025/pl01A.htm" TargetMode="External"/><Relationship Id="rId46" Type="http://schemas.openxmlformats.org/officeDocument/2006/relationships/hyperlink" Target="https://bowling.lexerbowling.com/bowlingdelapraille/solitairegeneve2024-2025/pl020.htm" TargetMode="External"/><Relationship Id="rId67" Type="http://schemas.openxmlformats.org/officeDocument/2006/relationships/hyperlink" Target="https://bowling.lexerbowling.com/bowlingdelapraille/solitairegeneve2024-2025/pl002.htm" TargetMode="External"/><Relationship Id="rId116" Type="http://schemas.openxmlformats.org/officeDocument/2006/relationships/hyperlink" Target="https://bowling.lexerbowling.com/bowlingdelapraille/solitairegeneve2024-2025/pl00F.htm" TargetMode="External"/><Relationship Id="rId137" Type="http://schemas.openxmlformats.org/officeDocument/2006/relationships/hyperlink" Target="https://bowling.lexerbowling.com/bowlingdelapraille/solitairegeneve2024-2025/pl016.htm" TargetMode="External"/><Relationship Id="rId158" Type="http://schemas.openxmlformats.org/officeDocument/2006/relationships/hyperlink" Target="https://bowling.lexerbowling.com/bowlingdelapraille/solitairegeneve2024-2025/pl028.htm" TargetMode="External"/><Relationship Id="rId20" Type="http://schemas.openxmlformats.org/officeDocument/2006/relationships/hyperlink" Target="https://bowling.lexerbowling.com/bowlingdelapraille/solitairegeneve2024-2025/pl005.htm" TargetMode="External"/><Relationship Id="rId41" Type="http://schemas.openxmlformats.org/officeDocument/2006/relationships/hyperlink" Target="https://bowling.lexerbowling.com/bowlingdelapraille/solitairegeneve2024-2025/pl021.htm" TargetMode="External"/><Relationship Id="rId62" Type="http://schemas.openxmlformats.org/officeDocument/2006/relationships/hyperlink" Target="https://bowling.lexerbowling.com/bowlingdelapraille/solitairegeneve2024-2025/pl028.htm" TargetMode="External"/><Relationship Id="rId83" Type="http://schemas.openxmlformats.org/officeDocument/2006/relationships/hyperlink" Target="https://bowling.lexerbowling.com/bowlingdelapraille/solitairegeneve2024-2025/pl011.htm" TargetMode="External"/><Relationship Id="rId88" Type="http://schemas.openxmlformats.org/officeDocument/2006/relationships/hyperlink" Target="https://bowling.lexerbowling.com/bowlingdelapraille/solitairegeneve2024-2025/pl01E.htm" TargetMode="External"/><Relationship Id="rId111" Type="http://schemas.openxmlformats.org/officeDocument/2006/relationships/hyperlink" Target="https://bowling.lexerbowling.com/bowlingdelapraille/solitairegeneve2024-2025/pl00E.htm" TargetMode="External"/><Relationship Id="rId132" Type="http://schemas.openxmlformats.org/officeDocument/2006/relationships/hyperlink" Target="https://bowling.lexerbowling.com/bowlingdelapraille/solitairegeneve2024-2025/pl005.htm" TargetMode="External"/><Relationship Id="rId153" Type="http://schemas.openxmlformats.org/officeDocument/2006/relationships/hyperlink" Target="https://bowling.lexerbowling.com/bowlingdelapraille/solitairegeneve2024-2025/pl031.htm" TargetMode="External"/><Relationship Id="rId174" Type="http://schemas.openxmlformats.org/officeDocument/2006/relationships/hyperlink" Target="https://bowling.lexerbowling.com/bowlingdelapraille/solitairegeneve2024-2025/pl02C.htm" TargetMode="External"/><Relationship Id="rId179" Type="http://schemas.openxmlformats.org/officeDocument/2006/relationships/hyperlink" Target="https://bowling.lexerbowling.com/bowlingdelapraille/solitairegeneve2024-2025/pl013.htm" TargetMode="External"/><Relationship Id="rId195" Type="http://schemas.openxmlformats.org/officeDocument/2006/relationships/hyperlink" Target="https://bowling.lexerbowling.com/bowlingdelapraille/solitairegeneve2024-2025/pl003.htm" TargetMode="External"/><Relationship Id="rId209" Type="http://schemas.openxmlformats.org/officeDocument/2006/relationships/hyperlink" Target="https://bowling.lexerbowling.com/bowlingdelapraille/solitairegeneve2024-2025/pl026.htm" TargetMode="External"/><Relationship Id="rId190" Type="http://schemas.openxmlformats.org/officeDocument/2006/relationships/hyperlink" Target="https://bowling.lexerbowling.com/bowlingdelapraille/solitairegeneve2024-2025/pl02F.htm" TargetMode="External"/><Relationship Id="rId204" Type="http://schemas.openxmlformats.org/officeDocument/2006/relationships/hyperlink" Target="https://bowling.lexerbowling.com/bowlingdelapraille/solitairegeneve2024-2025/pl015.htm" TargetMode="External"/><Relationship Id="rId220" Type="http://schemas.openxmlformats.org/officeDocument/2006/relationships/hyperlink" Target="https://bowling.lexerbowling.com/bowlingdelapraille/solitairegeneve2024-2025/pl002.htm" TargetMode="External"/><Relationship Id="rId225" Type="http://schemas.openxmlformats.org/officeDocument/2006/relationships/hyperlink" Target="https://bowling.lexerbowling.com/bowlingdelapraille/solitairegeneve2024-2025/pl025.htm" TargetMode="External"/><Relationship Id="rId241" Type="http://schemas.openxmlformats.org/officeDocument/2006/relationships/hyperlink" Target="https://bowling.lexerbowling.com/bowlingdelapraille/solitairegeneve2024-2025/pl00A.htm" TargetMode="External"/><Relationship Id="rId246" Type="http://schemas.openxmlformats.org/officeDocument/2006/relationships/table" Target="../tables/table10.xml"/><Relationship Id="rId15" Type="http://schemas.openxmlformats.org/officeDocument/2006/relationships/hyperlink" Target="https://bowling.lexerbowling.com/bowlingdelapraille/solitairegeneve2024-2025/pl00F.htm" TargetMode="External"/><Relationship Id="rId36" Type="http://schemas.openxmlformats.org/officeDocument/2006/relationships/hyperlink" Target="https://bowling.lexerbowling.com/bowlingdelapraille/solitairegeneve2024-2025/pl029.htm" TargetMode="External"/><Relationship Id="rId57" Type="http://schemas.openxmlformats.org/officeDocument/2006/relationships/hyperlink" Target="https://bowling.lexerbowling.com/bowlingdelapraille/solitairegeneve2024-2025/pl019.htm" TargetMode="External"/><Relationship Id="rId106" Type="http://schemas.openxmlformats.org/officeDocument/2006/relationships/hyperlink" Target="https://bowling.lexerbowling.com/bowlingdelapraille/solitairegeneve2024-2025/pl02B.htm" TargetMode="External"/><Relationship Id="rId127" Type="http://schemas.openxmlformats.org/officeDocument/2006/relationships/hyperlink" Target="https://bowling.lexerbowling.com/bowlingdelapraille/solitairegeneve2024-2025/pl014.htm" TargetMode="External"/><Relationship Id="rId10" Type="http://schemas.openxmlformats.org/officeDocument/2006/relationships/hyperlink" Target="https://bowling.lexerbowling.com/bowlingdelapraille/solitairegeneve2024-2025/pl008.htm" TargetMode="External"/><Relationship Id="rId31" Type="http://schemas.openxmlformats.org/officeDocument/2006/relationships/hyperlink" Target="https://bowling.lexerbowling.com/bowlingdelapraille/solitairegeneve2024-2025/pl026.htm" TargetMode="External"/><Relationship Id="rId52" Type="http://schemas.openxmlformats.org/officeDocument/2006/relationships/hyperlink" Target="https://bowling.lexerbowling.com/bowlingdelapraille/solitairegeneve2024-2025/pl01F.htm" TargetMode="External"/><Relationship Id="rId73" Type="http://schemas.openxmlformats.org/officeDocument/2006/relationships/hyperlink" Target="https://bowling.lexerbowling.com/bowlingdelapraille/solitairegeneve2024-2025/pl00F.htm" TargetMode="External"/><Relationship Id="rId78" Type="http://schemas.openxmlformats.org/officeDocument/2006/relationships/hyperlink" Target="https://bowling.lexerbowling.com/bowlingdelapraille/solitairegeneve2024-2025/pl00D.htm" TargetMode="External"/><Relationship Id="rId94" Type="http://schemas.openxmlformats.org/officeDocument/2006/relationships/hyperlink" Target="https://bowling.lexerbowling.com/bowlingdelapraille/solitairegeneve2024-2025/pl01A.htm" TargetMode="External"/><Relationship Id="rId99" Type="http://schemas.openxmlformats.org/officeDocument/2006/relationships/hyperlink" Target="https://bowling.lexerbowling.com/bowlingdelapraille/solitairegeneve2024-2025/pl027.htm" TargetMode="External"/><Relationship Id="rId101" Type="http://schemas.openxmlformats.org/officeDocument/2006/relationships/hyperlink" Target="https://bowling.lexerbowling.com/bowlingdelapraille/solitairegeneve2024-2025/pl019.htm" TargetMode="External"/><Relationship Id="rId122" Type="http://schemas.openxmlformats.org/officeDocument/2006/relationships/hyperlink" Target="https://bowling.lexerbowling.com/bowlingdelapraille/solitairegeneve2024-2025/pl024.htm" TargetMode="External"/><Relationship Id="rId143" Type="http://schemas.openxmlformats.org/officeDocument/2006/relationships/hyperlink" Target="https://bowling.lexerbowling.com/bowlingdelapraille/solitairegeneve2024-2025/pl025.htm" TargetMode="External"/><Relationship Id="rId148" Type="http://schemas.openxmlformats.org/officeDocument/2006/relationships/hyperlink" Target="https://bowling.lexerbowling.com/bowlingdelapraille/solitairegeneve2024-2025/pl02E.htm" TargetMode="External"/><Relationship Id="rId164" Type="http://schemas.openxmlformats.org/officeDocument/2006/relationships/hyperlink" Target="https://bowling.lexerbowling.com/bowlingdelapraille/solitairegeneve2024-2025/pl014.htm" TargetMode="External"/><Relationship Id="rId169" Type="http://schemas.openxmlformats.org/officeDocument/2006/relationships/hyperlink" Target="https://bowling.lexerbowling.com/bowlingdelapraille/solitairegeneve2024-2025/pl026.htm" TargetMode="External"/><Relationship Id="rId185" Type="http://schemas.openxmlformats.org/officeDocument/2006/relationships/hyperlink" Target="https://bowling.lexerbowling.com/bowlingdelapraille/solitairegeneve2024-2025/pl002.htm" TargetMode="External"/><Relationship Id="rId4" Type="http://schemas.openxmlformats.org/officeDocument/2006/relationships/hyperlink" Target="https://bowling.lexerbowling.com/bowlingdelapraille/solitairegeneve2024-2025/pl022.htm" TargetMode="External"/><Relationship Id="rId9" Type="http://schemas.openxmlformats.org/officeDocument/2006/relationships/hyperlink" Target="https://bowling.lexerbowling.com/bowlingdelapraille/solitairegeneve2024-2025/pl025.htm" TargetMode="External"/><Relationship Id="rId180" Type="http://schemas.openxmlformats.org/officeDocument/2006/relationships/hyperlink" Target="https://bowling.lexerbowling.com/bowlingdelapraille/solitairegeneve2024-2025/pl008.htm" TargetMode="External"/><Relationship Id="rId210" Type="http://schemas.openxmlformats.org/officeDocument/2006/relationships/hyperlink" Target="https://bowling.lexerbowling.com/bowlingdelapraille/solitairegeneve2024-2025/pl02C.htm" TargetMode="External"/><Relationship Id="rId215" Type="http://schemas.openxmlformats.org/officeDocument/2006/relationships/hyperlink" Target="https://bowling.lexerbowling.com/bowlingdelapraille/solitairegeneve2024-2025/pl030.htm" TargetMode="External"/><Relationship Id="rId236" Type="http://schemas.openxmlformats.org/officeDocument/2006/relationships/hyperlink" Target="https://bowling.lexerbowling.com/bowlingdelapraille/solitairegeneve2024-2025/pl00E.htm" TargetMode="External"/><Relationship Id="rId26" Type="http://schemas.openxmlformats.org/officeDocument/2006/relationships/hyperlink" Target="https://bowling.lexerbowling.com/bowlingdelapraille/solitairegeneve2024-2025/pl023.htm" TargetMode="External"/><Relationship Id="rId231" Type="http://schemas.openxmlformats.org/officeDocument/2006/relationships/hyperlink" Target="https://bowling.lexerbowling.com/bowlingdelapraille/solitairegeneve2024-2025/pl032.htm" TargetMode="External"/><Relationship Id="rId47" Type="http://schemas.openxmlformats.org/officeDocument/2006/relationships/hyperlink" Target="https://bowling.lexerbowling.com/bowlingdelapraille/solitairegeneve2024-2025/pl01E.htm" TargetMode="External"/><Relationship Id="rId68" Type="http://schemas.openxmlformats.org/officeDocument/2006/relationships/hyperlink" Target="https://bowling.lexerbowling.com/bowlingdelapraille/solitairegeneve2024-2025/pl030.htm" TargetMode="External"/><Relationship Id="rId89" Type="http://schemas.openxmlformats.org/officeDocument/2006/relationships/hyperlink" Target="https://bowling.lexerbowling.com/bowlingdelapraille/solitairegeneve2024-2025/pl029.htm" TargetMode="External"/><Relationship Id="rId112" Type="http://schemas.openxmlformats.org/officeDocument/2006/relationships/hyperlink" Target="https://bowling.lexerbowling.com/bowlingdelapraille/solitairegeneve2024-2025/pl00E.htm" TargetMode="External"/><Relationship Id="rId133" Type="http://schemas.openxmlformats.org/officeDocument/2006/relationships/hyperlink" Target="https://bowling.lexerbowling.com/bowlingdelapraille/solitairegeneve2024-2025/pl029.htm" TargetMode="External"/><Relationship Id="rId154" Type="http://schemas.openxmlformats.org/officeDocument/2006/relationships/hyperlink" Target="https://bowling.lexerbowling.com/bowlingdelapraille/solitairegeneve2024-2025/pl031.htm" TargetMode="External"/><Relationship Id="rId175" Type="http://schemas.openxmlformats.org/officeDocument/2006/relationships/hyperlink" Target="https://bowling.lexerbowling.com/bowlingdelapraille/solitairegeneve2024-2025/pl01A.htm" TargetMode="External"/><Relationship Id="rId196" Type="http://schemas.openxmlformats.org/officeDocument/2006/relationships/hyperlink" Target="https://bowling.lexerbowling.com/bowlingdelapraille/solitairegeneve2024-2025/pl012.htm" TargetMode="External"/><Relationship Id="rId200" Type="http://schemas.openxmlformats.org/officeDocument/2006/relationships/hyperlink" Target="https://bowling.lexerbowling.com/bowlingdelapraille/solitairegeneve2024-2025/pl01B.htm" TargetMode="External"/><Relationship Id="rId16" Type="http://schemas.openxmlformats.org/officeDocument/2006/relationships/hyperlink" Target="https://bowling.lexerbowling.com/bowlingdelapraille/solitairegeneve2024-2025/pl003.htm" TargetMode="External"/><Relationship Id="rId221" Type="http://schemas.openxmlformats.org/officeDocument/2006/relationships/hyperlink" Target="https://bowling.lexerbowling.com/bowlingdelapraille/solitairegeneve2024-2025/pl02A.htm" TargetMode="External"/><Relationship Id="rId242" Type="http://schemas.openxmlformats.org/officeDocument/2006/relationships/hyperlink" Target="https://bowling.lexerbowling.com/bowlingdelapraille/solitairegeneve2024-2025/pl00A.htm" TargetMode="External"/><Relationship Id="rId37" Type="http://schemas.openxmlformats.org/officeDocument/2006/relationships/hyperlink" Target="https://bowling.lexerbowling.com/bowlingdelapraille/solitairegeneve2024-2025/pl015.htm" TargetMode="External"/><Relationship Id="rId58" Type="http://schemas.openxmlformats.org/officeDocument/2006/relationships/hyperlink" Target="https://bowling.lexerbowling.com/bowlingdelapraille/solitairegeneve2024-2025/pl023.htm" TargetMode="External"/><Relationship Id="rId79" Type="http://schemas.openxmlformats.org/officeDocument/2006/relationships/hyperlink" Target="https://bowling.lexerbowling.com/bowlingdelapraille/solitairegeneve2024-2025/pl012.htm" TargetMode="External"/><Relationship Id="rId102" Type="http://schemas.openxmlformats.org/officeDocument/2006/relationships/hyperlink" Target="https://bowling.lexerbowling.com/bowlingdelapraille/solitairegeneve2024-2025/pl030.htm" TargetMode="External"/><Relationship Id="rId123" Type="http://schemas.openxmlformats.org/officeDocument/2006/relationships/hyperlink" Target="https://bowling.lexerbowling.com/bowlingdelapraille/solitairegeneve2024-2025/pl017.htm" TargetMode="External"/><Relationship Id="rId144" Type="http://schemas.openxmlformats.org/officeDocument/2006/relationships/hyperlink" Target="https://bowling.lexerbowling.com/bowlingdelapraille/solitairegeneve2024-2025/pl019.htm" TargetMode="External"/><Relationship Id="rId90" Type="http://schemas.openxmlformats.org/officeDocument/2006/relationships/hyperlink" Target="https://bowling.lexerbowling.com/bowlingdelapraille/solitairegeneve2024-2025/pl020.htm" TargetMode="External"/><Relationship Id="rId165" Type="http://schemas.openxmlformats.org/officeDocument/2006/relationships/hyperlink" Target="https://bowling.lexerbowling.com/bowlingdelapraille/solitairegeneve2024-2025/pl024.htm" TargetMode="External"/><Relationship Id="rId186" Type="http://schemas.openxmlformats.org/officeDocument/2006/relationships/hyperlink" Target="https://bowling.lexerbowling.com/bowlingdelapraille/solitairegeneve2024-2025/pl00C.htm" TargetMode="External"/><Relationship Id="rId211" Type="http://schemas.openxmlformats.org/officeDocument/2006/relationships/hyperlink" Target="https://bowling.lexerbowling.com/bowlingdelapraille/solitairegeneve2024-2025/pl01C.htm" TargetMode="External"/><Relationship Id="rId232" Type="http://schemas.openxmlformats.org/officeDocument/2006/relationships/hyperlink" Target="https://bowling.lexerbowling.com/bowlingdelapraille/solitairegeneve2024-2025/pl031.htm" TargetMode="External"/><Relationship Id="rId27" Type="http://schemas.openxmlformats.org/officeDocument/2006/relationships/hyperlink" Target="https://bowling.lexerbowling.com/bowlingdelapraille/solitairegeneve2024-2025/pl00C.htm" TargetMode="External"/><Relationship Id="rId48" Type="http://schemas.openxmlformats.org/officeDocument/2006/relationships/hyperlink" Target="https://bowling.lexerbowling.com/bowlingdelapraille/solitairegeneve2024-2025/pl025.htm" TargetMode="External"/><Relationship Id="rId69" Type="http://schemas.openxmlformats.org/officeDocument/2006/relationships/hyperlink" Target="https://bowling.lexerbowling.com/bowlingdelapraille/solitairegeneve2024-2025/pl030.htm" TargetMode="External"/><Relationship Id="rId113" Type="http://schemas.openxmlformats.org/officeDocument/2006/relationships/hyperlink" Target="https://bowling.lexerbowling.com/bowlingdelapraille/solitairegeneve2024-2025/pl032.htm" TargetMode="External"/><Relationship Id="rId134" Type="http://schemas.openxmlformats.org/officeDocument/2006/relationships/hyperlink" Target="https://bowling.lexerbowling.com/bowlingdelapraille/solitairegeneve2024-2025/pl020.htm" TargetMode="External"/><Relationship Id="rId80" Type="http://schemas.openxmlformats.org/officeDocument/2006/relationships/hyperlink" Target="https://bowling.lexerbowling.com/bowlingdelapraille/solitairegeneve2024-2025/pl01C.htm" TargetMode="External"/><Relationship Id="rId155" Type="http://schemas.openxmlformats.org/officeDocument/2006/relationships/hyperlink" Target="https://bowling.lexerbowling.com/bowlingdelapraille/solitairegeneve2024-2025/pl00F.htm" TargetMode="External"/><Relationship Id="rId176" Type="http://schemas.openxmlformats.org/officeDocument/2006/relationships/hyperlink" Target="https://bowling.lexerbowling.com/bowlingdelapraille/solitairegeneve2024-2025/pl020.htm" TargetMode="External"/><Relationship Id="rId197" Type="http://schemas.openxmlformats.org/officeDocument/2006/relationships/hyperlink" Target="https://bowling.lexerbowling.com/bowlingdelapraille/solitairegeneve2024-2025/pl00D.htm" TargetMode="External"/><Relationship Id="rId201" Type="http://schemas.openxmlformats.org/officeDocument/2006/relationships/hyperlink" Target="https://bowling.lexerbowling.com/bowlingdelapraille/solitairegeneve2024-2025/pl017.htm" TargetMode="External"/><Relationship Id="rId222" Type="http://schemas.openxmlformats.org/officeDocument/2006/relationships/hyperlink" Target="https://bowling.lexerbowling.com/bowlingdelapraille/solitairegeneve2024-2025/pl027.htm" TargetMode="External"/><Relationship Id="rId243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topLeftCell="D1" workbookViewId="0">
      <selection activeCell="A3" sqref="A1:Q1048576"/>
    </sheetView>
  </sheetViews>
  <sheetFormatPr baseColWidth="10" defaultColWidth="11.5703125" defaultRowHeight="15" x14ac:dyDescent="0.25"/>
  <cols>
    <col min="1" max="1" width="6" style="4" customWidth="1"/>
    <col min="2" max="2" width="25" style="5" customWidth="1"/>
    <col min="3" max="3" width="11.7109375" style="4" customWidth="1"/>
    <col min="4" max="4" width="9.7109375" style="4" customWidth="1"/>
    <col min="5" max="5" width="9.7109375" style="11" customWidth="1"/>
    <col min="6" max="6" width="5.7109375" style="5" customWidth="1"/>
    <col min="7" max="7" width="6" style="4" customWidth="1"/>
    <col min="8" max="8" width="24.140625" style="5" customWidth="1"/>
    <col min="9" max="9" width="17.140625" style="4" customWidth="1"/>
    <col min="10" max="10" width="9.7109375" style="4" customWidth="1"/>
    <col min="11" max="11" width="9.7109375" style="11" customWidth="1"/>
    <col min="12" max="12" width="5.42578125" style="5" customWidth="1"/>
    <col min="13" max="13" width="6" style="4" customWidth="1"/>
    <col min="14" max="14" width="24.85546875" style="5" customWidth="1"/>
    <col min="15" max="15" width="17.140625" style="4" customWidth="1"/>
    <col min="16" max="16" width="9.7109375" style="4" customWidth="1"/>
    <col min="17" max="17" width="9.7109375" style="11" customWidth="1"/>
    <col min="18" max="16384" width="11.5703125" style="5"/>
  </cols>
  <sheetData>
    <row r="1" spans="1:17" x14ac:dyDescent="0.25">
      <c r="A1" s="43" t="s">
        <v>22</v>
      </c>
      <c r="B1" s="43"/>
      <c r="C1" s="43"/>
      <c r="D1" s="43"/>
      <c r="E1" s="43"/>
      <c r="G1" s="43" t="s">
        <v>22</v>
      </c>
      <c r="H1" s="43"/>
      <c r="I1" s="43"/>
      <c r="J1" s="43"/>
      <c r="K1" s="43"/>
      <c r="M1" s="43" t="s">
        <v>22</v>
      </c>
      <c r="N1" s="43"/>
      <c r="O1" s="43"/>
      <c r="P1" s="43"/>
      <c r="Q1" s="43"/>
    </row>
    <row r="2" spans="1:17" x14ac:dyDescent="0.25">
      <c r="A2" s="44" t="s">
        <v>42</v>
      </c>
      <c r="B2" s="44"/>
      <c r="C2" s="44"/>
      <c r="D2" s="44"/>
      <c r="E2" s="44"/>
      <c r="G2" s="44" t="s">
        <v>31</v>
      </c>
      <c r="H2" s="44"/>
      <c r="I2" s="44"/>
      <c r="J2" s="44"/>
      <c r="K2" s="44"/>
      <c r="M2" s="44" t="s">
        <v>32</v>
      </c>
      <c r="N2" s="44"/>
      <c r="O2" s="44"/>
      <c r="P2" s="44"/>
      <c r="Q2" s="44"/>
    </row>
    <row r="4" spans="1:17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/>
      <c r="G4" s="2" t="s">
        <v>0</v>
      </c>
      <c r="H4" s="3" t="s">
        <v>1</v>
      </c>
      <c r="I4" s="2" t="s">
        <v>3</v>
      </c>
      <c r="J4" s="2" t="s">
        <v>2</v>
      </c>
      <c r="K4" s="2" t="s">
        <v>4</v>
      </c>
      <c r="L4" s="4"/>
      <c r="M4" s="2" t="s">
        <v>0</v>
      </c>
      <c r="N4" s="3" t="s">
        <v>1</v>
      </c>
      <c r="O4" s="2" t="s">
        <v>3</v>
      </c>
      <c r="P4" s="2" t="s">
        <v>2</v>
      </c>
      <c r="Q4" s="2" t="s">
        <v>4</v>
      </c>
    </row>
    <row r="5" spans="1:17" ht="15.75" thickBot="1" x14ac:dyDescent="0.3">
      <c r="A5" s="2">
        <v>1</v>
      </c>
      <c r="B5" s="13" t="s">
        <v>16</v>
      </c>
      <c r="C5" s="12">
        <v>1570</v>
      </c>
      <c r="D5" s="12">
        <v>12</v>
      </c>
      <c r="E5" s="12">
        <v>130.83000000000001</v>
      </c>
      <c r="F5" s="22"/>
      <c r="G5" s="2">
        <v>1</v>
      </c>
      <c r="H5" s="13" t="s">
        <v>16</v>
      </c>
      <c r="I5" s="12">
        <f>SUM(Tableau5735[[#This Row],[QA]]-Tableau573[[#This Row],[QA]])</f>
        <v>3121</v>
      </c>
      <c r="J5" s="12">
        <f>SUM(Tableau5735[[#This Row],[Parties]]-Tableau573[[#This Row],[Parties]])</f>
        <v>24</v>
      </c>
      <c r="K5" s="23">
        <f>SUM(Tableau5724[[#This Row],[QA]]/Tableau5724[[#This Row],[Parties]])</f>
        <v>130.04166666666666</v>
      </c>
      <c r="L5" s="22"/>
      <c r="M5" s="2">
        <v>1</v>
      </c>
      <c r="N5" s="13" t="s">
        <v>16</v>
      </c>
      <c r="O5" s="12">
        <v>4691</v>
      </c>
      <c r="P5" s="12">
        <v>36</v>
      </c>
      <c r="Q5" s="12">
        <v>130.31</v>
      </c>
    </row>
    <row r="6" spans="1:17" ht="15.75" thickBot="1" x14ac:dyDescent="0.3">
      <c r="A6" s="28">
        <v>2</v>
      </c>
      <c r="B6" s="13" t="s">
        <v>15</v>
      </c>
      <c r="C6" s="12">
        <v>970</v>
      </c>
      <c r="D6" s="12">
        <v>6</v>
      </c>
      <c r="E6" s="12">
        <v>161.66999999999999</v>
      </c>
      <c r="F6" s="12"/>
      <c r="G6" s="12">
        <v>2</v>
      </c>
      <c r="H6" s="13" t="s">
        <v>15</v>
      </c>
      <c r="I6" s="12">
        <f>SUM(Tableau5735[[#This Row],[QA]]-Tableau573[[#This Row],[QA]])</f>
        <v>3799</v>
      </c>
      <c r="J6" s="12">
        <f>SUM(Tableau5735[[#This Row],[Parties]]-Tableau573[[#This Row],[Parties]])</f>
        <v>24</v>
      </c>
      <c r="K6" s="23">
        <f>SUM(Tableau5724[[#This Row],[QA]]/Tableau5724[[#This Row],[Parties]])</f>
        <v>158.29166666666666</v>
      </c>
      <c r="L6" s="12"/>
      <c r="M6" s="12">
        <v>2</v>
      </c>
      <c r="N6" s="13" t="s">
        <v>15</v>
      </c>
      <c r="O6" s="12">
        <v>4769</v>
      </c>
      <c r="P6" s="12">
        <v>30</v>
      </c>
      <c r="Q6" s="12">
        <v>158.97</v>
      </c>
    </row>
    <row r="7" spans="1:17" ht="15.75" thickBot="1" x14ac:dyDescent="0.3">
      <c r="A7" s="2">
        <v>3</v>
      </c>
      <c r="B7" s="13" t="s">
        <v>56</v>
      </c>
      <c r="C7" s="12">
        <v>0</v>
      </c>
      <c r="D7" s="12">
        <v>0</v>
      </c>
      <c r="E7" s="12">
        <v>0</v>
      </c>
      <c r="F7" s="22"/>
      <c r="G7" s="2">
        <v>3</v>
      </c>
      <c r="H7" s="13" t="s">
        <v>56</v>
      </c>
      <c r="I7" s="12">
        <f>SUM(Tableau5735[[#This Row],[QA]]-Tableau573[[#This Row],[QA]])</f>
        <v>1700</v>
      </c>
      <c r="J7" s="12">
        <f>SUM(Tableau5735[[#This Row],[Parties]]-Tableau573[[#This Row],[Parties]])</f>
        <v>12</v>
      </c>
      <c r="K7" s="23">
        <f>SUM(Tableau5724[[#This Row],[QA]]/Tableau5724[[#This Row],[Parties]])</f>
        <v>141.66666666666666</v>
      </c>
      <c r="L7" s="22"/>
      <c r="M7" s="2">
        <v>3</v>
      </c>
      <c r="N7" s="13" t="s">
        <v>56</v>
      </c>
      <c r="O7" s="12">
        <v>1700</v>
      </c>
      <c r="P7" s="12">
        <v>12</v>
      </c>
      <c r="Q7" s="12">
        <v>141.66999999999999</v>
      </c>
    </row>
    <row r="8" spans="1:17" ht="15.75" thickBot="1" x14ac:dyDescent="0.3">
      <c r="A8" s="28">
        <v>4</v>
      </c>
      <c r="B8" s="13" t="s">
        <v>14</v>
      </c>
      <c r="C8" s="12">
        <v>1093</v>
      </c>
      <c r="D8" s="12">
        <v>6</v>
      </c>
      <c r="E8" s="12">
        <v>182.17</v>
      </c>
      <c r="F8" s="12"/>
      <c r="G8" s="12">
        <v>4</v>
      </c>
      <c r="H8" s="13" t="s">
        <v>14</v>
      </c>
      <c r="I8" s="12">
        <f>SUM(Tableau5735[[#This Row],[QA]]-Tableau573[[#This Row],[QA]])</f>
        <v>6041</v>
      </c>
      <c r="J8" s="12">
        <f>SUM(Tableau5735[[#This Row],[Parties]]-Tableau573[[#This Row],[Parties]])</f>
        <v>30</v>
      </c>
      <c r="K8" s="23">
        <f>SUM(Tableau5724[[#This Row],[QA]]/Tableau5724[[#This Row],[Parties]])</f>
        <v>201.36666666666667</v>
      </c>
      <c r="L8" s="12"/>
      <c r="M8" s="12">
        <v>4</v>
      </c>
      <c r="N8" s="13" t="s">
        <v>14</v>
      </c>
      <c r="O8" s="12">
        <v>7134</v>
      </c>
      <c r="P8" s="12">
        <v>36</v>
      </c>
      <c r="Q8" s="12">
        <v>198.17</v>
      </c>
    </row>
    <row r="9" spans="1:17" ht="15.75" thickBot="1" x14ac:dyDescent="0.3">
      <c r="A9" s="2">
        <v>5</v>
      </c>
      <c r="B9" s="13" t="s">
        <v>53</v>
      </c>
      <c r="C9" s="12">
        <v>0</v>
      </c>
      <c r="D9" s="12">
        <v>0</v>
      </c>
      <c r="E9" s="12">
        <v>0</v>
      </c>
      <c r="F9" s="22"/>
      <c r="G9" s="2">
        <v>5</v>
      </c>
      <c r="H9" s="13" t="s">
        <v>53</v>
      </c>
      <c r="I9" s="12">
        <f>SUM(Tableau5735[[#This Row],[QA]]-Tableau573[[#This Row],[QA]])</f>
        <v>1099</v>
      </c>
      <c r="J9" s="12">
        <f>SUM(Tableau5735[[#This Row],[Parties]]-Tableau573[[#This Row],[Parties]])</f>
        <v>6</v>
      </c>
      <c r="K9" s="23">
        <f>SUM(Tableau5724[[#This Row],[QA]]/Tableau5724[[#This Row],[Parties]])</f>
        <v>183.16666666666666</v>
      </c>
      <c r="L9" s="22"/>
      <c r="M9" s="2">
        <v>5</v>
      </c>
      <c r="N9" s="13" t="s">
        <v>53</v>
      </c>
      <c r="O9" s="12">
        <v>1099</v>
      </c>
      <c r="P9" s="12">
        <v>6</v>
      </c>
      <c r="Q9" s="12">
        <v>183.17</v>
      </c>
    </row>
    <row r="10" spans="1:17" ht="15.75" thickBot="1" x14ac:dyDescent="0.3">
      <c r="A10" s="28">
        <v>6</v>
      </c>
      <c r="B10" s="13" t="s">
        <v>5</v>
      </c>
      <c r="C10" s="12">
        <v>1984</v>
      </c>
      <c r="D10" s="12">
        <v>12</v>
      </c>
      <c r="E10" s="12">
        <v>165.33</v>
      </c>
      <c r="F10" s="12"/>
      <c r="G10" s="12">
        <v>6</v>
      </c>
      <c r="H10" s="13" t="s">
        <v>5</v>
      </c>
      <c r="I10" s="12">
        <f>SUM(Tableau5735[[#This Row],[QA]]-Tableau573[[#This Row],[QA]])</f>
        <v>5639</v>
      </c>
      <c r="J10" s="12">
        <f>SUM(Tableau5735[[#This Row],[Parties]]-Tableau573[[#This Row],[Parties]])</f>
        <v>30</v>
      </c>
      <c r="K10" s="23">
        <f>SUM(Tableau5724[[#This Row],[QA]]/Tableau5724[[#This Row],[Parties]])</f>
        <v>187.96666666666667</v>
      </c>
      <c r="L10" s="12"/>
      <c r="M10" s="12">
        <v>6</v>
      </c>
      <c r="N10" s="13" t="s">
        <v>5</v>
      </c>
      <c r="O10" s="12">
        <v>7623</v>
      </c>
      <c r="P10" s="12">
        <v>42</v>
      </c>
      <c r="Q10" s="12">
        <v>181.5</v>
      </c>
    </row>
    <row r="11" spans="1:17" ht="15.75" thickBot="1" x14ac:dyDescent="0.3">
      <c r="A11" s="2">
        <v>7</v>
      </c>
      <c r="B11" s="13" t="s">
        <v>38</v>
      </c>
      <c r="C11" s="12">
        <v>1055</v>
      </c>
      <c r="D11" s="12">
        <v>6</v>
      </c>
      <c r="E11" s="12">
        <v>175.83</v>
      </c>
      <c r="F11" s="22"/>
      <c r="G11" s="2">
        <v>7</v>
      </c>
      <c r="H11" s="13" t="s">
        <v>38</v>
      </c>
      <c r="I11" s="12">
        <f>SUM(Tableau5735[[#This Row],[QA]]-Tableau573[[#This Row],[QA]])</f>
        <v>0</v>
      </c>
      <c r="J11" s="12">
        <f>SUM(Tableau5735[[#This Row],[Parties]]-Tableau573[[#This Row],[Parties]])</f>
        <v>0</v>
      </c>
      <c r="K11" s="23" t="e">
        <f>SUM(Tableau5724[[#This Row],[QA]]/Tableau5724[[#This Row],[Parties]])</f>
        <v>#DIV/0!</v>
      </c>
      <c r="L11" s="22"/>
      <c r="M11" s="2">
        <v>7</v>
      </c>
      <c r="N11" s="13" t="s">
        <v>38</v>
      </c>
      <c r="O11" s="12">
        <v>1055</v>
      </c>
      <c r="P11" s="12">
        <v>6</v>
      </c>
      <c r="Q11" s="12">
        <v>175.83</v>
      </c>
    </row>
    <row r="12" spans="1:17" ht="15.75" thickBot="1" x14ac:dyDescent="0.3">
      <c r="A12" s="28">
        <v>8</v>
      </c>
      <c r="B12" s="13" t="s">
        <v>26</v>
      </c>
      <c r="C12" s="12">
        <v>926</v>
      </c>
      <c r="D12" s="12">
        <v>6</v>
      </c>
      <c r="E12" s="12">
        <v>154.33000000000001</v>
      </c>
      <c r="F12" s="12"/>
      <c r="G12" s="12">
        <v>8</v>
      </c>
      <c r="H12" s="13" t="s">
        <v>26</v>
      </c>
      <c r="I12" s="12">
        <f>SUM(Tableau5735[[#This Row],[QA]]-Tableau573[[#This Row],[QA]])</f>
        <v>0</v>
      </c>
      <c r="J12" s="12">
        <f>SUM(Tableau5735[[#This Row],[Parties]]-Tableau573[[#This Row],[Parties]])</f>
        <v>0</v>
      </c>
      <c r="K12" s="23" t="e">
        <f>SUM(Tableau5724[[#This Row],[QA]]/Tableau5724[[#This Row],[Parties]])</f>
        <v>#DIV/0!</v>
      </c>
      <c r="L12" s="12"/>
      <c r="M12" s="12">
        <v>8</v>
      </c>
      <c r="N12" s="13" t="s">
        <v>26</v>
      </c>
      <c r="O12" s="12">
        <v>926</v>
      </c>
      <c r="P12" s="12">
        <v>6</v>
      </c>
      <c r="Q12" s="12">
        <v>154.33000000000001</v>
      </c>
    </row>
    <row r="13" spans="1:17" ht="15.75" thickBot="1" x14ac:dyDescent="0.3">
      <c r="A13" s="2">
        <v>9</v>
      </c>
      <c r="B13" s="13" t="s">
        <v>6</v>
      </c>
      <c r="C13" s="12">
        <v>2184</v>
      </c>
      <c r="D13" s="12">
        <v>12</v>
      </c>
      <c r="E13" s="12">
        <v>182</v>
      </c>
      <c r="F13" s="22"/>
      <c r="G13" s="2">
        <v>9</v>
      </c>
      <c r="H13" s="13" t="s">
        <v>6</v>
      </c>
      <c r="I13" s="12">
        <f>SUM(Tableau5735[[#This Row],[QA]]-Tableau573[[#This Row],[QA]])</f>
        <v>5360</v>
      </c>
      <c r="J13" s="12">
        <f>SUM(Tableau5735[[#This Row],[Parties]]-Tableau573[[#This Row],[Parties]])</f>
        <v>30</v>
      </c>
      <c r="K13" s="23">
        <f>SUM(Tableau5724[[#This Row],[QA]]/Tableau5724[[#This Row],[Parties]])</f>
        <v>178.66666666666666</v>
      </c>
      <c r="L13" s="22"/>
      <c r="M13" s="2">
        <v>9</v>
      </c>
      <c r="N13" s="13" t="s">
        <v>6</v>
      </c>
      <c r="O13" s="12">
        <v>7544</v>
      </c>
      <c r="P13" s="12">
        <v>42</v>
      </c>
      <c r="Q13" s="12">
        <v>179.62</v>
      </c>
    </row>
    <row r="14" spans="1:17" ht="15.75" thickBot="1" x14ac:dyDescent="0.3">
      <c r="A14" s="28">
        <v>10</v>
      </c>
      <c r="B14" s="13" t="s">
        <v>48</v>
      </c>
      <c r="C14" s="12">
        <v>0</v>
      </c>
      <c r="D14" s="12">
        <v>0</v>
      </c>
      <c r="E14" s="12">
        <v>0</v>
      </c>
      <c r="F14" s="12"/>
      <c r="G14" s="12">
        <v>10</v>
      </c>
      <c r="H14" s="13" t="s">
        <v>48</v>
      </c>
      <c r="I14" s="12">
        <f>SUM(Tableau5735[[#This Row],[QA]]-Tableau573[[#This Row],[QA]])</f>
        <v>2598</v>
      </c>
      <c r="J14" s="12">
        <f>SUM(Tableau5735[[#This Row],[Parties]]-Tableau573[[#This Row],[Parties]])</f>
        <v>18</v>
      </c>
      <c r="K14" s="23">
        <f>SUM(Tableau5724[[#This Row],[QA]]/Tableau5724[[#This Row],[Parties]])</f>
        <v>144.33333333333334</v>
      </c>
      <c r="L14" s="12"/>
      <c r="M14" s="12">
        <v>10</v>
      </c>
      <c r="N14" s="13" t="s">
        <v>48</v>
      </c>
      <c r="O14" s="12">
        <v>2598</v>
      </c>
      <c r="P14" s="12">
        <v>18</v>
      </c>
      <c r="Q14" s="12">
        <v>144.33000000000001</v>
      </c>
    </row>
    <row r="15" spans="1:17" ht="15.75" thickBot="1" x14ac:dyDescent="0.3">
      <c r="A15" s="2">
        <v>11</v>
      </c>
      <c r="B15" s="13" t="s">
        <v>13</v>
      </c>
      <c r="C15" s="12">
        <v>1898</v>
      </c>
      <c r="D15" s="12">
        <v>12</v>
      </c>
      <c r="E15" s="12">
        <v>158.16999999999999</v>
      </c>
      <c r="F15" s="22"/>
      <c r="G15" s="2">
        <v>11</v>
      </c>
      <c r="H15" s="13" t="s">
        <v>13</v>
      </c>
      <c r="I15" s="12">
        <f>SUM(Tableau5735[[#This Row],[QA]]-Tableau573[[#This Row],[QA]])</f>
        <v>4165</v>
      </c>
      <c r="J15" s="12">
        <f>SUM(Tableau5735[[#This Row],[Parties]]-Tableau573[[#This Row],[Parties]])</f>
        <v>24</v>
      </c>
      <c r="K15" s="23">
        <f>SUM(Tableau5724[[#This Row],[QA]]/Tableau5724[[#This Row],[Parties]])</f>
        <v>173.54166666666666</v>
      </c>
      <c r="L15" s="22"/>
      <c r="M15" s="2">
        <v>11</v>
      </c>
      <c r="N15" s="13" t="s">
        <v>13</v>
      </c>
      <c r="O15" s="12">
        <v>6063</v>
      </c>
      <c r="P15" s="12">
        <v>36</v>
      </c>
      <c r="Q15" s="12">
        <v>168.42</v>
      </c>
    </row>
    <row r="16" spans="1:17" ht="15.75" thickBot="1" x14ac:dyDescent="0.3">
      <c r="A16" s="28">
        <v>12</v>
      </c>
      <c r="B16" s="13" t="s">
        <v>34</v>
      </c>
      <c r="C16" s="12">
        <v>2129</v>
      </c>
      <c r="D16" s="12">
        <v>12</v>
      </c>
      <c r="E16" s="12">
        <v>177.42</v>
      </c>
      <c r="F16" s="12"/>
      <c r="G16" s="12">
        <v>12</v>
      </c>
      <c r="H16" s="13" t="s">
        <v>34</v>
      </c>
      <c r="I16" s="12">
        <f>SUM(Tableau5735[[#This Row],[QA]]-Tableau573[[#This Row],[QA]])</f>
        <v>4255</v>
      </c>
      <c r="J16" s="12">
        <f>SUM(Tableau5735[[#This Row],[Parties]]-Tableau573[[#This Row],[Parties]])</f>
        <v>24</v>
      </c>
      <c r="K16" s="23">
        <f>SUM(Tableau5724[[#This Row],[QA]]/Tableau5724[[#This Row],[Parties]])</f>
        <v>177.29166666666666</v>
      </c>
      <c r="L16" s="12"/>
      <c r="M16" s="12">
        <v>12</v>
      </c>
      <c r="N16" s="13" t="s">
        <v>34</v>
      </c>
      <c r="O16" s="12">
        <v>6384</v>
      </c>
      <c r="P16" s="12">
        <v>36</v>
      </c>
      <c r="Q16" s="12">
        <v>177.33</v>
      </c>
    </row>
    <row r="17" spans="1:17" ht="15" customHeight="1" thickBot="1" x14ac:dyDescent="0.3">
      <c r="A17" s="2">
        <v>13</v>
      </c>
      <c r="B17" s="13" t="s">
        <v>51</v>
      </c>
      <c r="C17" s="12">
        <v>1653</v>
      </c>
      <c r="D17" s="12">
        <v>12</v>
      </c>
      <c r="E17" s="12">
        <v>137.75</v>
      </c>
      <c r="F17" s="22"/>
      <c r="G17" s="2">
        <v>13</v>
      </c>
      <c r="H17" s="13" t="s">
        <v>51</v>
      </c>
      <c r="I17" s="12">
        <f>SUM(Tableau5735[[#This Row],[QA]]-Tableau573[[#This Row],[QA]])</f>
        <v>2470</v>
      </c>
      <c r="J17" s="12">
        <f>SUM(Tableau5735[[#This Row],[Parties]]-Tableau573[[#This Row],[Parties]])</f>
        <v>18</v>
      </c>
      <c r="K17" s="23">
        <f>SUM(Tableau5724[[#This Row],[QA]]/Tableau5724[[#This Row],[Parties]])</f>
        <v>137.22222222222223</v>
      </c>
      <c r="L17" s="22"/>
      <c r="M17" s="2">
        <v>13</v>
      </c>
      <c r="N17" s="13" t="s">
        <v>51</v>
      </c>
      <c r="O17" s="12">
        <v>4123</v>
      </c>
      <c r="P17" s="12">
        <v>30</v>
      </c>
      <c r="Q17" s="12">
        <v>137.43</v>
      </c>
    </row>
    <row r="18" spans="1:17" ht="14.25" customHeight="1" thickBot="1" x14ac:dyDescent="0.3">
      <c r="A18" s="28">
        <v>14</v>
      </c>
      <c r="B18" s="13" t="s">
        <v>33</v>
      </c>
      <c r="C18" s="12">
        <v>997</v>
      </c>
      <c r="D18" s="12">
        <v>6</v>
      </c>
      <c r="E18" s="12">
        <v>166.17</v>
      </c>
      <c r="F18" s="12"/>
      <c r="G18" s="12">
        <v>14</v>
      </c>
      <c r="H18" s="13" t="s">
        <v>33</v>
      </c>
      <c r="I18" s="12">
        <f>SUM(Tableau5735[[#This Row],[QA]]-Tableau573[[#This Row],[QA]])</f>
        <v>4162</v>
      </c>
      <c r="J18" s="12">
        <f>SUM(Tableau5735[[#This Row],[Parties]]-Tableau573[[#This Row],[Parties]])</f>
        <v>24</v>
      </c>
      <c r="K18" s="23">
        <f>SUM(Tableau5724[[#This Row],[QA]]/Tableau5724[[#This Row],[Parties]])</f>
        <v>173.41666666666666</v>
      </c>
      <c r="L18" s="12"/>
      <c r="M18" s="12">
        <v>14</v>
      </c>
      <c r="N18" s="13" t="s">
        <v>33</v>
      </c>
      <c r="O18" s="12">
        <v>5159</v>
      </c>
      <c r="P18" s="12">
        <v>30</v>
      </c>
      <c r="Q18" s="12">
        <v>171.97</v>
      </c>
    </row>
    <row r="19" spans="1:17" ht="15" customHeight="1" thickBot="1" x14ac:dyDescent="0.3">
      <c r="A19" s="2">
        <v>15</v>
      </c>
      <c r="B19" s="13" t="s">
        <v>36</v>
      </c>
      <c r="C19" s="12">
        <v>1030</v>
      </c>
      <c r="D19" s="12">
        <v>6</v>
      </c>
      <c r="E19" s="12">
        <v>171.67</v>
      </c>
      <c r="F19" s="22"/>
      <c r="G19" s="2">
        <v>15</v>
      </c>
      <c r="H19" s="13" t="s">
        <v>36</v>
      </c>
      <c r="I19" s="12">
        <f>SUM(Tableau5735[[#This Row],[QA]]-Tableau573[[#This Row],[QA]])</f>
        <v>973</v>
      </c>
      <c r="J19" s="12">
        <f>SUM(Tableau5735[[#This Row],[Parties]]-Tableau573[[#This Row],[Parties]])</f>
        <v>6</v>
      </c>
      <c r="K19" s="23">
        <f>SUM(Tableau5724[[#This Row],[QA]]/Tableau5724[[#This Row],[Parties]])</f>
        <v>162.16666666666666</v>
      </c>
      <c r="L19" s="22"/>
      <c r="M19" s="2">
        <v>15</v>
      </c>
      <c r="N19" s="13" t="s">
        <v>36</v>
      </c>
      <c r="O19" s="12">
        <v>2003</v>
      </c>
      <c r="P19" s="12">
        <v>12</v>
      </c>
      <c r="Q19" s="12">
        <v>166.92</v>
      </c>
    </row>
    <row r="20" spans="1:17" ht="15.75" thickBot="1" x14ac:dyDescent="0.3">
      <c r="A20" s="28">
        <v>16</v>
      </c>
      <c r="B20" s="13" t="s">
        <v>12</v>
      </c>
      <c r="C20" s="12">
        <v>2267</v>
      </c>
      <c r="D20" s="12">
        <v>12</v>
      </c>
      <c r="E20" s="12">
        <v>188.92</v>
      </c>
      <c r="F20" s="12"/>
      <c r="G20" s="12">
        <v>16</v>
      </c>
      <c r="H20" s="13" t="s">
        <v>12</v>
      </c>
      <c r="I20" s="12">
        <f>SUM(Tableau5735[[#This Row],[QA]]-Tableau573[[#This Row],[QA]])</f>
        <v>4366</v>
      </c>
      <c r="J20" s="12">
        <f>SUM(Tableau5735[[#This Row],[Parties]]-Tableau573[[#This Row],[Parties]])</f>
        <v>24</v>
      </c>
      <c r="K20" s="23">
        <f>SUM(Tableau5724[[#This Row],[QA]]/Tableau5724[[#This Row],[Parties]])</f>
        <v>181.91666666666666</v>
      </c>
      <c r="L20" s="12"/>
      <c r="M20" s="12">
        <v>16</v>
      </c>
      <c r="N20" s="13" t="s">
        <v>12</v>
      </c>
      <c r="O20" s="12">
        <v>6633</v>
      </c>
      <c r="P20" s="12">
        <v>36</v>
      </c>
      <c r="Q20" s="12">
        <v>184.25</v>
      </c>
    </row>
    <row r="21" spans="1:17" ht="15.75" thickBot="1" x14ac:dyDescent="0.3">
      <c r="A21" s="2">
        <v>17</v>
      </c>
      <c r="B21" s="13" t="s">
        <v>41</v>
      </c>
      <c r="C21" s="12">
        <v>979</v>
      </c>
      <c r="D21" s="12">
        <v>6</v>
      </c>
      <c r="E21" s="12">
        <v>163.16999999999999</v>
      </c>
      <c r="F21" s="22"/>
      <c r="G21" s="2">
        <v>17</v>
      </c>
      <c r="H21" s="13" t="s">
        <v>41</v>
      </c>
      <c r="I21" s="12">
        <f>SUM(Tableau5735[[#This Row],[QA]]-Tableau573[[#This Row],[QA]])</f>
        <v>2985</v>
      </c>
      <c r="J21" s="12">
        <f>SUM(Tableau5735[[#This Row],[Parties]]-Tableau573[[#This Row],[Parties]])</f>
        <v>18</v>
      </c>
      <c r="K21" s="23">
        <f>SUM(Tableau5724[[#This Row],[QA]]/Tableau5724[[#This Row],[Parties]])</f>
        <v>165.83333333333334</v>
      </c>
      <c r="L21" s="22"/>
      <c r="M21" s="2">
        <v>17</v>
      </c>
      <c r="N21" s="13" t="s">
        <v>41</v>
      </c>
      <c r="O21" s="12">
        <v>3964</v>
      </c>
      <c r="P21" s="12">
        <v>24</v>
      </c>
      <c r="Q21" s="12">
        <v>165.17</v>
      </c>
    </row>
    <row r="22" spans="1:17" ht="15.75" thickBot="1" x14ac:dyDescent="0.3">
      <c r="A22" s="28">
        <v>18</v>
      </c>
      <c r="B22" s="13" t="s">
        <v>18</v>
      </c>
      <c r="C22" s="12">
        <v>727</v>
      </c>
      <c r="D22" s="12">
        <v>6</v>
      </c>
      <c r="E22" s="12">
        <v>121.17</v>
      </c>
      <c r="F22" s="12"/>
      <c r="G22" s="12">
        <v>18</v>
      </c>
      <c r="H22" s="13" t="s">
        <v>18</v>
      </c>
      <c r="I22" s="12">
        <f>SUM(Tableau5735[[#This Row],[QA]]-Tableau573[[#This Row],[QA]])</f>
        <v>3067</v>
      </c>
      <c r="J22" s="12">
        <f>SUM(Tableau5735[[#This Row],[Parties]]-Tableau573[[#This Row],[Parties]])</f>
        <v>24</v>
      </c>
      <c r="K22" s="23">
        <f>SUM(Tableau5724[[#This Row],[QA]]/Tableau5724[[#This Row],[Parties]])</f>
        <v>127.79166666666667</v>
      </c>
      <c r="L22" s="12"/>
      <c r="M22" s="12">
        <v>18</v>
      </c>
      <c r="N22" s="13" t="s">
        <v>18</v>
      </c>
      <c r="O22" s="12">
        <v>3794</v>
      </c>
      <c r="P22" s="12">
        <v>30</v>
      </c>
      <c r="Q22" s="12">
        <v>126.47</v>
      </c>
    </row>
    <row r="23" spans="1:17" ht="15.75" thickBot="1" x14ac:dyDescent="0.3">
      <c r="A23" s="2">
        <v>19</v>
      </c>
      <c r="B23" s="13" t="s">
        <v>47</v>
      </c>
      <c r="C23" s="12">
        <v>0</v>
      </c>
      <c r="D23" s="12">
        <v>0</v>
      </c>
      <c r="E23" s="12">
        <v>0</v>
      </c>
      <c r="F23" s="27"/>
      <c r="G23" s="2">
        <v>19</v>
      </c>
      <c r="H23" s="13" t="s">
        <v>47</v>
      </c>
      <c r="I23" s="12">
        <f>SUM(Tableau5735[[#This Row],[QA]]-Tableau573[[#This Row],[QA]])</f>
        <v>5464</v>
      </c>
      <c r="J23" s="12">
        <f>SUM(Tableau5735[[#This Row],[Parties]]-Tableau573[[#This Row],[Parties]])</f>
        <v>30</v>
      </c>
      <c r="K23" s="23">
        <f>SUM(Tableau5724[[#This Row],[QA]]/Tableau5724[[#This Row],[Parties]])</f>
        <v>182.13333333333333</v>
      </c>
      <c r="L23" s="22"/>
      <c r="M23" s="2">
        <v>19</v>
      </c>
      <c r="N23" s="13" t="s">
        <v>47</v>
      </c>
      <c r="O23" s="12">
        <v>5464</v>
      </c>
      <c r="P23" s="12">
        <v>30</v>
      </c>
      <c r="Q23" s="12">
        <v>182.13</v>
      </c>
    </row>
    <row r="24" spans="1:17" ht="15.75" thickBot="1" x14ac:dyDescent="0.3">
      <c r="A24" s="28">
        <v>20</v>
      </c>
      <c r="B24" s="13" t="s">
        <v>24</v>
      </c>
      <c r="C24" s="12">
        <v>896</v>
      </c>
      <c r="D24" s="12">
        <v>6</v>
      </c>
      <c r="E24" s="12">
        <v>149.33000000000001</v>
      </c>
      <c r="F24" s="12"/>
      <c r="G24" s="12">
        <v>20</v>
      </c>
      <c r="H24" s="13" t="s">
        <v>24</v>
      </c>
      <c r="I24" s="12">
        <f>SUM(Tableau5735[[#This Row],[QA]]-Tableau573[[#This Row],[QA]])</f>
        <v>2766</v>
      </c>
      <c r="J24" s="12">
        <f>SUM(Tableau5735[[#This Row],[Parties]]-Tableau573[[#This Row],[Parties]])</f>
        <v>18</v>
      </c>
      <c r="K24" s="23">
        <f>SUM(Tableau5724[[#This Row],[QA]]/Tableau5724[[#This Row],[Parties]])</f>
        <v>153.66666666666666</v>
      </c>
      <c r="L24" s="12"/>
      <c r="M24" s="12">
        <v>20</v>
      </c>
      <c r="N24" s="13" t="s">
        <v>24</v>
      </c>
      <c r="O24" s="12">
        <v>3662</v>
      </c>
      <c r="P24" s="12">
        <v>24</v>
      </c>
      <c r="Q24" s="12">
        <v>152.58000000000001</v>
      </c>
    </row>
    <row r="25" spans="1:17" ht="15.75" thickBot="1" x14ac:dyDescent="0.3">
      <c r="A25" s="2">
        <v>21</v>
      </c>
      <c r="B25" s="13" t="s">
        <v>49</v>
      </c>
      <c r="C25" s="12">
        <v>0</v>
      </c>
      <c r="D25" s="12">
        <v>0</v>
      </c>
      <c r="E25" s="12">
        <v>0</v>
      </c>
      <c r="F25" s="22"/>
      <c r="G25" s="2">
        <v>21</v>
      </c>
      <c r="H25" s="13" t="s">
        <v>49</v>
      </c>
      <c r="I25" s="12">
        <f>SUM(Tableau5735[[#This Row],[QA]]-Tableau573[[#This Row],[QA]])</f>
        <v>961</v>
      </c>
      <c r="J25" s="12">
        <f>SUM(Tableau5735[[#This Row],[Parties]]-Tableau573[[#This Row],[Parties]])</f>
        <v>6</v>
      </c>
      <c r="K25" s="23">
        <f>SUM(Tableau5724[[#This Row],[QA]]/Tableau5724[[#This Row],[Parties]])</f>
        <v>160.16666666666666</v>
      </c>
      <c r="L25" s="22"/>
      <c r="M25" s="2">
        <v>21</v>
      </c>
      <c r="N25" s="13" t="s">
        <v>49</v>
      </c>
      <c r="O25" s="12">
        <v>961</v>
      </c>
      <c r="P25" s="12">
        <v>6</v>
      </c>
      <c r="Q25" s="12">
        <v>160.16999999999999</v>
      </c>
    </row>
    <row r="26" spans="1:17" ht="15.75" thickBot="1" x14ac:dyDescent="0.3">
      <c r="A26" s="28">
        <v>22</v>
      </c>
      <c r="B26" s="13" t="s">
        <v>39</v>
      </c>
      <c r="C26" s="12">
        <v>1915</v>
      </c>
      <c r="D26" s="12">
        <v>12</v>
      </c>
      <c r="E26" s="12">
        <v>159.58000000000001</v>
      </c>
      <c r="F26" s="12"/>
      <c r="G26" s="12">
        <v>22</v>
      </c>
      <c r="H26" s="13" t="s">
        <v>39</v>
      </c>
      <c r="I26" s="12">
        <f>SUM(Tableau5735[[#This Row],[QA]]-Tableau573[[#This Row],[QA]])</f>
        <v>0</v>
      </c>
      <c r="J26" s="12">
        <f>SUM(Tableau5735[[#This Row],[Parties]]-Tableau573[[#This Row],[Parties]])</f>
        <v>0</v>
      </c>
      <c r="K26" s="23" t="e">
        <f>SUM(Tableau5724[[#This Row],[QA]]/Tableau5724[[#This Row],[Parties]])</f>
        <v>#DIV/0!</v>
      </c>
      <c r="L26" s="12"/>
      <c r="M26" s="12">
        <v>22</v>
      </c>
      <c r="N26" s="13" t="s">
        <v>39</v>
      </c>
      <c r="O26" s="12">
        <v>1915</v>
      </c>
      <c r="P26" s="12">
        <v>12</v>
      </c>
      <c r="Q26" s="12">
        <v>159.58000000000001</v>
      </c>
    </row>
    <row r="27" spans="1:17" ht="15.75" thickBot="1" x14ac:dyDescent="0.3">
      <c r="A27" s="2">
        <v>23</v>
      </c>
      <c r="B27" s="13" t="s">
        <v>29</v>
      </c>
      <c r="C27" s="12">
        <v>2129</v>
      </c>
      <c r="D27" s="12">
        <v>12</v>
      </c>
      <c r="E27" s="12">
        <v>177.42</v>
      </c>
      <c r="F27" s="22"/>
      <c r="G27" s="2">
        <v>23</v>
      </c>
      <c r="H27" s="13" t="s">
        <v>29</v>
      </c>
      <c r="I27" s="12">
        <f>SUM(Tableau5735[[#This Row],[QA]]-Tableau573[[#This Row],[QA]])</f>
        <v>4109</v>
      </c>
      <c r="J27" s="12">
        <f>SUM(Tableau5735[[#This Row],[Parties]]-Tableau573[[#This Row],[Parties]])</f>
        <v>24</v>
      </c>
      <c r="K27" s="23">
        <f>SUM(Tableau5724[[#This Row],[QA]]/Tableau5724[[#This Row],[Parties]])</f>
        <v>171.20833333333334</v>
      </c>
      <c r="L27" s="22"/>
      <c r="M27" s="2">
        <v>23</v>
      </c>
      <c r="N27" s="13" t="s">
        <v>29</v>
      </c>
      <c r="O27" s="12">
        <v>6238</v>
      </c>
      <c r="P27" s="12">
        <v>36</v>
      </c>
      <c r="Q27" s="12">
        <v>173.28</v>
      </c>
    </row>
    <row r="28" spans="1:17" ht="15.75" thickBot="1" x14ac:dyDescent="0.3">
      <c r="A28" s="28">
        <v>24</v>
      </c>
      <c r="B28" s="13" t="s">
        <v>55</v>
      </c>
      <c r="C28" s="12">
        <v>0</v>
      </c>
      <c r="D28" s="12">
        <v>0</v>
      </c>
      <c r="E28" s="12">
        <v>0</v>
      </c>
      <c r="F28" s="12"/>
      <c r="G28" s="12">
        <v>24</v>
      </c>
      <c r="H28" s="13" t="s">
        <v>55</v>
      </c>
      <c r="I28" s="12">
        <f>SUM(Tableau5735[[#This Row],[QA]]-Tableau573[[#This Row],[QA]])</f>
        <v>923</v>
      </c>
      <c r="J28" s="12">
        <f>SUM(Tableau5735[[#This Row],[Parties]]-Tableau573[[#This Row],[Parties]])</f>
        <v>6</v>
      </c>
      <c r="K28" s="23">
        <f>SUM(Tableau5724[[#This Row],[QA]]/Tableau5724[[#This Row],[Parties]])</f>
        <v>153.83333333333334</v>
      </c>
      <c r="L28" s="12"/>
      <c r="M28" s="12">
        <v>24</v>
      </c>
      <c r="N28" s="13" t="s">
        <v>55</v>
      </c>
      <c r="O28" s="12">
        <v>923</v>
      </c>
      <c r="P28" s="12">
        <v>6</v>
      </c>
      <c r="Q28" s="12">
        <v>153.83000000000001</v>
      </c>
    </row>
    <row r="29" spans="1:17" ht="15.75" thickBot="1" x14ac:dyDescent="0.3">
      <c r="A29" s="2">
        <v>25</v>
      </c>
      <c r="B29" s="13" t="s">
        <v>23</v>
      </c>
      <c r="C29" s="12">
        <v>969</v>
      </c>
      <c r="D29" s="12">
        <v>6</v>
      </c>
      <c r="E29" s="12">
        <v>161.5</v>
      </c>
      <c r="F29" s="27"/>
      <c r="G29" s="2">
        <v>25</v>
      </c>
      <c r="H29" s="13" t="s">
        <v>23</v>
      </c>
      <c r="I29" s="12">
        <f>SUM(Tableau5735[[#This Row],[QA]]-Tableau573[[#This Row],[QA]])</f>
        <v>3219</v>
      </c>
      <c r="J29" s="12">
        <f>SUM(Tableau5735[[#This Row],[Parties]]-Tableau573[[#This Row],[Parties]])</f>
        <v>18</v>
      </c>
      <c r="K29" s="23">
        <f>SUM(Tableau5724[[#This Row],[QA]]/Tableau5724[[#This Row],[Parties]])</f>
        <v>178.83333333333334</v>
      </c>
      <c r="L29" s="22"/>
      <c r="M29" s="2">
        <v>25</v>
      </c>
      <c r="N29" s="13" t="s">
        <v>23</v>
      </c>
      <c r="O29" s="12">
        <v>4188</v>
      </c>
      <c r="P29" s="12">
        <v>24</v>
      </c>
      <c r="Q29" s="12">
        <v>174.5</v>
      </c>
    </row>
    <row r="30" spans="1:17" ht="15.75" thickBot="1" x14ac:dyDescent="0.3">
      <c r="A30" s="28">
        <v>26</v>
      </c>
      <c r="B30" s="13" t="s">
        <v>52</v>
      </c>
      <c r="C30" s="12">
        <v>0</v>
      </c>
      <c r="D30" s="12">
        <v>0</v>
      </c>
      <c r="E30" s="12">
        <v>0</v>
      </c>
      <c r="F30" s="12"/>
      <c r="G30" s="12">
        <v>26</v>
      </c>
      <c r="H30" s="13" t="s">
        <v>52</v>
      </c>
      <c r="I30" s="12">
        <f>SUM(Tableau5735[[#This Row],[QA]]-Tableau573[[#This Row],[QA]])</f>
        <v>879</v>
      </c>
      <c r="J30" s="12">
        <f>SUM(Tableau5735[[#This Row],[Parties]]-Tableau573[[#This Row],[Parties]])</f>
        <v>6</v>
      </c>
      <c r="K30" s="23">
        <f>SUM(Tableau5724[[#This Row],[QA]]/Tableau5724[[#This Row],[Parties]])</f>
        <v>146.5</v>
      </c>
      <c r="L30" s="12"/>
      <c r="M30" s="12">
        <v>26</v>
      </c>
      <c r="N30" s="13" t="s">
        <v>52</v>
      </c>
      <c r="O30" s="12">
        <v>879</v>
      </c>
      <c r="P30" s="12">
        <v>6</v>
      </c>
      <c r="Q30" s="12">
        <v>146.5</v>
      </c>
    </row>
    <row r="31" spans="1:17" ht="15.75" thickBot="1" x14ac:dyDescent="0.3">
      <c r="A31" s="2">
        <v>27</v>
      </c>
      <c r="B31" s="13" t="s">
        <v>40</v>
      </c>
      <c r="C31" s="12">
        <v>1828</v>
      </c>
      <c r="D31" s="12">
        <v>12</v>
      </c>
      <c r="E31" s="12">
        <v>152.33000000000001</v>
      </c>
      <c r="F31" s="22"/>
      <c r="G31" s="2">
        <v>27</v>
      </c>
      <c r="H31" s="13" t="s">
        <v>40</v>
      </c>
      <c r="I31" s="12">
        <f>SUM(Tableau5735[[#This Row],[QA]]-Tableau573[[#This Row],[QA]])</f>
        <v>1795</v>
      </c>
      <c r="J31" s="12">
        <f>SUM(Tableau5735[[#This Row],[Parties]]-Tableau573[[#This Row],[Parties]])</f>
        <v>12</v>
      </c>
      <c r="K31" s="23">
        <f>SUM(Tableau5724[[#This Row],[QA]]/Tableau5724[[#This Row],[Parties]])</f>
        <v>149.58333333333334</v>
      </c>
      <c r="L31" s="22"/>
      <c r="M31" s="2">
        <v>27</v>
      </c>
      <c r="N31" s="13" t="s">
        <v>40</v>
      </c>
      <c r="O31" s="12">
        <v>3623</v>
      </c>
      <c r="P31" s="12">
        <v>24</v>
      </c>
      <c r="Q31" s="12">
        <v>150.96</v>
      </c>
    </row>
    <row r="32" spans="1:17" ht="15.75" thickBot="1" x14ac:dyDescent="0.3">
      <c r="A32" s="28">
        <v>28</v>
      </c>
      <c r="B32" s="13" t="s">
        <v>20</v>
      </c>
      <c r="C32" s="12">
        <v>1591</v>
      </c>
      <c r="D32" s="12">
        <v>12</v>
      </c>
      <c r="E32" s="12">
        <v>132.58000000000001</v>
      </c>
      <c r="F32" s="12"/>
      <c r="G32" s="12">
        <v>28</v>
      </c>
      <c r="H32" s="13" t="s">
        <v>20</v>
      </c>
      <c r="I32" s="12">
        <f>SUM(Tableau5735[[#This Row],[QA]]-Tableau573[[#This Row],[QA]])</f>
        <v>3225</v>
      </c>
      <c r="J32" s="12">
        <f>SUM(Tableau5735[[#This Row],[Parties]]-Tableau573[[#This Row],[Parties]])</f>
        <v>24</v>
      </c>
      <c r="K32" s="23">
        <f>SUM(Tableau5724[[#This Row],[QA]]/Tableau5724[[#This Row],[Parties]])</f>
        <v>134.375</v>
      </c>
      <c r="L32" s="12"/>
      <c r="M32" s="12">
        <v>28</v>
      </c>
      <c r="N32" s="13" t="s">
        <v>20</v>
      </c>
      <c r="O32" s="12">
        <v>4816</v>
      </c>
      <c r="P32" s="12">
        <v>36</v>
      </c>
      <c r="Q32" s="12">
        <v>133.78</v>
      </c>
    </row>
    <row r="33" spans="1:17" ht="15.75" thickBot="1" x14ac:dyDescent="0.3">
      <c r="A33" s="2">
        <v>29</v>
      </c>
      <c r="B33" s="13" t="s">
        <v>30</v>
      </c>
      <c r="C33" s="12">
        <v>921</v>
      </c>
      <c r="D33" s="12">
        <v>6</v>
      </c>
      <c r="E33" s="12">
        <v>153.5</v>
      </c>
      <c r="F33" s="22"/>
      <c r="G33" s="2">
        <v>29</v>
      </c>
      <c r="H33" s="13" t="s">
        <v>30</v>
      </c>
      <c r="I33" s="12">
        <f>SUM(Tableau5735[[#This Row],[QA]]-Tableau573[[#This Row],[QA]])</f>
        <v>0</v>
      </c>
      <c r="J33" s="12">
        <f>SUM(Tableau5735[[#This Row],[Parties]]-Tableau573[[#This Row],[Parties]])</f>
        <v>0</v>
      </c>
      <c r="K33" s="23" t="e">
        <f>SUM(Tableau5724[[#This Row],[QA]]/Tableau5724[[#This Row],[Parties]])</f>
        <v>#DIV/0!</v>
      </c>
      <c r="L33" s="22"/>
      <c r="M33" s="2">
        <v>29</v>
      </c>
      <c r="N33" s="13" t="s">
        <v>30</v>
      </c>
      <c r="O33" s="12">
        <v>921</v>
      </c>
      <c r="P33" s="12">
        <v>6</v>
      </c>
      <c r="Q33" s="12">
        <v>153.5</v>
      </c>
    </row>
    <row r="34" spans="1:17" ht="15.75" thickBot="1" x14ac:dyDescent="0.3">
      <c r="A34" s="28">
        <v>30</v>
      </c>
      <c r="B34" s="13"/>
      <c r="C34" s="12">
        <v>0</v>
      </c>
      <c r="D34" s="12">
        <v>0</v>
      </c>
      <c r="E34" s="12">
        <v>0</v>
      </c>
      <c r="F34" s="21"/>
      <c r="G34" s="12">
        <v>30</v>
      </c>
      <c r="H34" s="13" t="s">
        <v>54</v>
      </c>
      <c r="I34" s="12">
        <f>SUM(Tableau5735[[#This Row],[QA]]-Tableau573[[#This Row],[QA]])</f>
        <v>930</v>
      </c>
      <c r="J34" s="12">
        <f>SUM(Tableau5735[[#This Row],[Parties]]-Tableau573[[#This Row],[Parties]])</f>
        <v>6</v>
      </c>
      <c r="K34" s="23">
        <f>SUM(Tableau5724[[#This Row],[QA]]/Tableau5724[[#This Row],[Parties]])</f>
        <v>155</v>
      </c>
      <c r="L34" s="12"/>
      <c r="M34" s="12">
        <v>30</v>
      </c>
      <c r="N34" s="13" t="s">
        <v>54</v>
      </c>
      <c r="O34" s="12">
        <v>930</v>
      </c>
      <c r="P34" s="12">
        <v>6</v>
      </c>
      <c r="Q34" s="12">
        <v>155</v>
      </c>
    </row>
    <row r="35" spans="1:17" ht="15.75" thickBot="1" x14ac:dyDescent="0.3">
      <c r="A35" s="2">
        <v>31</v>
      </c>
      <c r="B35" s="13" t="s">
        <v>19</v>
      </c>
      <c r="C35" s="12">
        <v>958</v>
      </c>
      <c r="D35" s="12">
        <v>6</v>
      </c>
      <c r="E35" s="12">
        <v>159.66999999999999</v>
      </c>
      <c r="F35" s="22"/>
      <c r="G35" s="2">
        <v>31</v>
      </c>
      <c r="H35" s="13" t="s">
        <v>19</v>
      </c>
      <c r="I35" s="12">
        <f>SUM(Tableau5735[[#This Row],[QA]]-Tableau573[[#This Row],[QA]])</f>
        <v>4800</v>
      </c>
      <c r="J35" s="12">
        <f>SUM(Tableau5735[[#This Row],[Parties]]-Tableau573[[#This Row],[Parties]])</f>
        <v>30</v>
      </c>
      <c r="K35" s="23">
        <f>SUM(Tableau5724[[#This Row],[QA]]/Tableau5724[[#This Row],[Parties]])</f>
        <v>160</v>
      </c>
      <c r="L35" s="22"/>
      <c r="M35" s="2">
        <v>31</v>
      </c>
      <c r="N35" s="13" t="s">
        <v>19</v>
      </c>
      <c r="O35" s="12">
        <v>5758</v>
      </c>
      <c r="P35" s="12">
        <v>36</v>
      </c>
      <c r="Q35" s="12">
        <v>159.94</v>
      </c>
    </row>
    <row r="36" spans="1:17" ht="15.75" thickBot="1" x14ac:dyDescent="0.3">
      <c r="A36" s="28">
        <v>32</v>
      </c>
      <c r="B36" s="13" t="s">
        <v>27</v>
      </c>
      <c r="C36" s="12">
        <v>2243</v>
      </c>
      <c r="D36" s="12">
        <v>12</v>
      </c>
      <c r="E36" s="12">
        <v>186.92</v>
      </c>
      <c r="F36" s="22"/>
      <c r="G36" s="12">
        <v>32</v>
      </c>
      <c r="H36" s="13" t="s">
        <v>27</v>
      </c>
      <c r="I36" s="12">
        <f>SUM(Tableau5735[[#This Row],[QA]]-Tableau573[[#This Row],[QA]])</f>
        <v>968</v>
      </c>
      <c r="J36" s="12">
        <f>SUM(Tableau5735[[#This Row],[Parties]]-Tableau573[[#This Row],[Parties]])</f>
        <v>6</v>
      </c>
      <c r="K36" s="23">
        <f>SUM(Tableau5724[[#This Row],[QA]]/Tableau5724[[#This Row],[Parties]])</f>
        <v>161.33333333333334</v>
      </c>
      <c r="M36" s="12">
        <v>32</v>
      </c>
      <c r="N36" s="13" t="s">
        <v>27</v>
      </c>
      <c r="O36" s="12">
        <v>3211</v>
      </c>
      <c r="P36" s="12">
        <v>18</v>
      </c>
      <c r="Q36" s="12">
        <v>178.39</v>
      </c>
    </row>
    <row r="37" spans="1:17" ht="15.75" thickBot="1" x14ac:dyDescent="0.3">
      <c r="A37" s="2">
        <v>33</v>
      </c>
      <c r="B37" s="13" t="s">
        <v>50</v>
      </c>
      <c r="C37" s="12">
        <v>0</v>
      </c>
      <c r="D37" s="12">
        <v>0</v>
      </c>
      <c r="E37" s="12">
        <v>0</v>
      </c>
      <c r="F37"/>
      <c r="G37" s="2">
        <v>33</v>
      </c>
      <c r="H37" s="13" t="s">
        <v>50</v>
      </c>
      <c r="I37" s="12">
        <f>SUM(Tableau5735[[#This Row],[QA]]-Tableau573[[#This Row],[QA]])</f>
        <v>3480</v>
      </c>
      <c r="J37" s="12">
        <f>SUM(Tableau5735[[#This Row],[Parties]]-Tableau573[[#This Row],[Parties]])</f>
        <v>24</v>
      </c>
      <c r="K37" s="23">
        <f>SUM(Tableau5724[[#This Row],[QA]]/Tableau5724[[#This Row],[Parties]])</f>
        <v>145</v>
      </c>
      <c r="M37" s="2">
        <v>33</v>
      </c>
      <c r="N37" s="13" t="s">
        <v>50</v>
      </c>
      <c r="O37" s="12">
        <v>3480</v>
      </c>
      <c r="P37" s="12">
        <v>24</v>
      </c>
      <c r="Q37" s="12">
        <v>145</v>
      </c>
    </row>
    <row r="38" spans="1:17" ht="15.75" thickBot="1" x14ac:dyDescent="0.3">
      <c r="A38" s="28">
        <v>34</v>
      </c>
      <c r="B38" s="13" t="s">
        <v>28</v>
      </c>
      <c r="C38" s="12">
        <v>1952</v>
      </c>
      <c r="D38" s="12">
        <v>12</v>
      </c>
      <c r="E38" s="12">
        <v>162.66999999999999</v>
      </c>
      <c r="G38" s="12">
        <v>34</v>
      </c>
      <c r="H38" s="13" t="s">
        <v>28</v>
      </c>
      <c r="I38" s="12">
        <f>SUM(Tableau5735[[#This Row],[QA]]-Tableau573[[#This Row],[QA]])</f>
        <v>4174</v>
      </c>
      <c r="J38" s="12">
        <f>SUM(Tableau5735[[#This Row],[Parties]]-Tableau573[[#This Row],[Parties]])</f>
        <v>24</v>
      </c>
      <c r="K38" s="23">
        <f>SUM(Tableau5724[[#This Row],[QA]]/Tableau5724[[#This Row],[Parties]])</f>
        <v>173.91666666666666</v>
      </c>
      <c r="M38" s="12">
        <v>34</v>
      </c>
      <c r="N38" s="13" t="s">
        <v>28</v>
      </c>
      <c r="O38" s="12">
        <v>6126</v>
      </c>
      <c r="P38" s="12">
        <v>36</v>
      </c>
      <c r="Q38" s="12">
        <v>170.17</v>
      </c>
    </row>
    <row r="39" spans="1:17" ht="15.75" thickBot="1" x14ac:dyDescent="0.3">
      <c r="A39" s="2">
        <v>35</v>
      </c>
      <c r="B39" s="13" t="s">
        <v>21</v>
      </c>
      <c r="C39" s="12">
        <v>956</v>
      </c>
      <c r="D39" s="12">
        <v>6</v>
      </c>
      <c r="E39" s="12">
        <v>159.33000000000001</v>
      </c>
      <c r="G39" s="2">
        <v>35</v>
      </c>
      <c r="H39" s="13" t="s">
        <v>21</v>
      </c>
      <c r="I39" s="12">
        <f>SUM(Tableau5735[[#This Row],[QA]]-Tableau573[[#This Row],[QA]])</f>
        <v>5219</v>
      </c>
      <c r="J39" s="12">
        <f>SUM(Tableau5735[[#This Row],[Parties]]-Tableau573[[#This Row],[Parties]])</f>
        <v>30</v>
      </c>
      <c r="K39" s="23">
        <f>SUM(Tableau5724[[#This Row],[QA]]/Tableau5724[[#This Row],[Parties]])</f>
        <v>173.96666666666667</v>
      </c>
      <c r="M39" s="2">
        <v>35</v>
      </c>
      <c r="N39" s="13" t="s">
        <v>21</v>
      </c>
      <c r="O39" s="12">
        <v>6175</v>
      </c>
      <c r="P39" s="12">
        <v>36</v>
      </c>
      <c r="Q39" s="12">
        <v>171.53</v>
      </c>
    </row>
    <row r="40" spans="1:17" ht="15.75" thickBot="1" x14ac:dyDescent="0.3">
      <c r="A40" s="28">
        <v>36</v>
      </c>
      <c r="B40" s="13" t="s">
        <v>35</v>
      </c>
      <c r="C40" s="12">
        <v>1057</v>
      </c>
      <c r="D40" s="12">
        <v>6</v>
      </c>
      <c r="E40" s="12">
        <v>176.17</v>
      </c>
      <c r="G40" s="12">
        <v>36</v>
      </c>
      <c r="H40" s="13" t="s">
        <v>35</v>
      </c>
      <c r="I40" s="12">
        <f>SUM(Tableau5735[[#This Row],[QA]]-Tableau573[[#This Row],[QA]])</f>
        <v>2154</v>
      </c>
      <c r="J40" s="12">
        <f>SUM(Tableau5735[[#This Row],[Parties]]-Tableau573[[#This Row],[Parties]])</f>
        <v>12</v>
      </c>
      <c r="K40" s="23">
        <f>SUM(Tableau5724[[#This Row],[QA]]/Tableau5724[[#This Row],[Parties]])</f>
        <v>179.5</v>
      </c>
      <c r="M40" s="12">
        <v>36</v>
      </c>
      <c r="N40" s="13" t="s">
        <v>35</v>
      </c>
      <c r="O40" s="12">
        <v>3211</v>
      </c>
      <c r="P40" s="12">
        <v>18</v>
      </c>
      <c r="Q40" s="12">
        <v>178.39</v>
      </c>
    </row>
    <row r="41" spans="1:17" ht="15.75" thickBot="1" x14ac:dyDescent="0.3">
      <c r="A41" s="2">
        <v>37</v>
      </c>
      <c r="B41" s="13" t="s">
        <v>25</v>
      </c>
      <c r="C41" s="12">
        <v>1712</v>
      </c>
      <c r="D41" s="12">
        <v>12</v>
      </c>
      <c r="E41" s="12">
        <v>142.66999999999999</v>
      </c>
      <c r="G41" s="2">
        <v>37</v>
      </c>
      <c r="H41" s="13" t="s">
        <v>25</v>
      </c>
      <c r="I41" s="12">
        <f>SUM(Tableau5735[[#This Row],[QA]]-Tableau573[[#This Row],[QA]])</f>
        <v>3456</v>
      </c>
      <c r="J41" s="12">
        <f>SUM(Tableau5735[[#This Row],[Parties]]-Tableau573[[#This Row],[Parties]])</f>
        <v>24</v>
      </c>
      <c r="K41" s="23">
        <f>SUM(Tableau5724[[#This Row],[QA]]/Tableau5724[[#This Row],[Parties]])</f>
        <v>144</v>
      </c>
      <c r="M41" s="2">
        <v>37</v>
      </c>
      <c r="N41" s="13" t="s">
        <v>25</v>
      </c>
      <c r="O41" s="12">
        <v>5168</v>
      </c>
      <c r="P41" s="12">
        <v>36</v>
      </c>
      <c r="Q41" s="12">
        <v>143.56</v>
      </c>
    </row>
    <row r="42" spans="1:17" ht="15.75" thickBot="1" x14ac:dyDescent="0.3">
      <c r="A42" s="28">
        <v>38</v>
      </c>
      <c r="B42" s="13"/>
      <c r="C42" s="12"/>
      <c r="D42" s="12"/>
      <c r="E42" s="12"/>
      <c r="G42" s="12">
        <v>38</v>
      </c>
      <c r="H42" s="13"/>
      <c r="I42" s="12">
        <f>SUM(Tableau5735[[#This Row],[QA]]-Tableau573[[#This Row],[QA]])</f>
        <v>0</v>
      </c>
      <c r="J42" s="12"/>
      <c r="K42" s="23" t="e">
        <f>SUM(Tableau5724[[#This Row],[QA]]/Tableau5724[[#This Row],[Parties]])</f>
        <v>#DIV/0!</v>
      </c>
      <c r="M42" s="12">
        <v>38</v>
      </c>
      <c r="N42" s="13"/>
      <c r="O42" s="12"/>
      <c r="P42" s="12"/>
      <c r="Q42" s="12"/>
    </row>
    <row r="43" spans="1:17" ht="15.75" thickBot="1" x14ac:dyDescent="0.3">
      <c r="A43" s="2">
        <v>39</v>
      </c>
      <c r="B43" s="13"/>
      <c r="C43" s="12"/>
      <c r="D43" s="12"/>
      <c r="E43" s="12"/>
      <c r="G43" s="2">
        <v>39</v>
      </c>
      <c r="H43" s="13"/>
      <c r="I43" s="12">
        <f>SUM(Tableau5735[[#This Row],[QA]]-Tableau573[[#This Row],[QA]])</f>
        <v>0</v>
      </c>
      <c r="J43" s="12"/>
      <c r="K43" s="23" t="e">
        <f>SUM(Tableau5724[[#This Row],[QA]]/Tableau5724[[#This Row],[Parties]])</f>
        <v>#DIV/0!</v>
      </c>
      <c r="M43" s="2">
        <v>39</v>
      </c>
      <c r="N43" s="13"/>
      <c r="O43" s="30"/>
      <c r="P43" s="12"/>
      <c r="Q43" s="12"/>
    </row>
    <row r="44" spans="1:17" ht="15.75" thickBot="1" x14ac:dyDescent="0.3">
      <c r="A44" s="28">
        <v>40</v>
      </c>
      <c r="B44" s="13"/>
      <c r="C44" s="12"/>
      <c r="D44" s="12"/>
      <c r="E44" s="12"/>
      <c r="G44" s="12">
        <v>40</v>
      </c>
      <c r="H44" s="13"/>
      <c r="I44" s="12">
        <f>SUM(Tableau5735[[#This Row],[QA]]-Tableau573[[#This Row],[QA]])</f>
        <v>0</v>
      </c>
      <c r="J44" s="12"/>
      <c r="K44" s="23" t="e">
        <f>SUM(Tableau5724[[#This Row],[QA]]/Tableau5724[[#This Row],[Parties]])</f>
        <v>#DIV/0!</v>
      </c>
      <c r="M44" s="12">
        <v>40</v>
      </c>
      <c r="N44" s="13"/>
      <c r="O44" s="30"/>
      <c r="P44" s="12"/>
      <c r="Q44" s="12"/>
    </row>
    <row r="45" spans="1:17" ht="15.75" thickBot="1" x14ac:dyDescent="0.3">
      <c r="B45" s="13"/>
      <c r="E45" s="4"/>
      <c r="H45" s="13"/>
      <c r="K45" s="4"/>
      <c r="M45" s="22"/>
      <c r="N45" s="29"/>
      <c r="O45" s="22"/>
      <c r="P45" s="22"/>
      <c r="Q45" s="22"/>
    </row>
    <row r="46" spans="1:17" x14ac:dyDescent="0.25">
      <c r="B46" s="16"/>
      <c r="C46" s="15">
        <f>SUBTOTAL(109,Tableau573[QA])</f>
        <v>40589</v>
      </c>
      <c r="D46" s="15">
        <f>SUBTOTAL(109,Tableau573[Parties])</f>
        <v>252</v>
      </c>
      <c r="E46" s="17">
        <f>SUM(Tableau573[[#Totals],[QA]]/Tableau573[[#Totals],[Parties]])</f>
        <v>161.06746031746033</v>
      </c>
      <c r="I46" s="18">
        <f>SUM(Tableau5724[QA])</f>
        <v>104322</v>
      </c>
      <c r="J46" s="18">
        <f>SUM(Tableau5724[Parties])</f>
        <v>636</v>
      </c>
      <c r="K46" s="19">
        <f>SUM(I46/J46)</f>
        <v>164.02830188679246</v>
      </c>
      <c r="M46" s="22"/>
      <c r="N46" s="29"/>
      <c r="O46" s="18">
        <f>SUM(O5:O45)</f>
        <v>144911</v>
      </c>
      <c r="P46" s="18">
        <f>SUM(P5:P45)</f>
        <v>888</v>
      </c>
      <c r="Q46" s="19">
        <f>SUM(O46/P46)</f>
        <v>163.18806306306305</v>
      </c>
    </row>
    <row r="55" spans="2:2" x14ac:dyDescent="0.25">
      <c r="B55" s="5">
        <f>I55</f>
        <v>0</v>
      </c>
    </row>
  </sheetData>
  <mergeCells count="6">
    <mergeCell ref="A1:E1"/>
    <mergeCell ref="G1:K1"/>
    <mergeCell ref="M1:Q1"/>
    <mergeCell ref="A2:E2"/>
    <mergeCell ref="G2:K2"/>
    <mergeCell ref="M2:Q2"/>
  </mergeCells>
  <phoneticPr fontId="16" type="noConversion"/>
  <hyperlinks>
    <hyperlink ref="B36" r:id="rId1" display="https://bowling.lexerbowling.com/bowlingdelapraille/solitairegeneve2024-2025/pl026.htm" xr:uid="{436FA8A7-CEFB-4984-B628-7EEB15BA3C2D}"/>
    <hyperlink ref="B20" r:id="rId2" display="https://bowling.lexerbowling.com/bowlingdelapraille/solitairegeneve2024-2025/pl00D.htm" xr:uid="{898CC29B-D6E0-4B90-96C3-A6C3F259FDE8}"/>
    <hyperlink ref="B27" r:id="rId3" display="https://bowling.lexerbowling.com/bowlingdelapraille/solitairegeneve2024-2025/pl01B.htm" xr:uid="{DF3ED193-3F93-43AC-B528-06875F3EB7ED}"/>
    <hyperlink ref="B13" r:id="rId4" display="https://bowling.lexerbowling.com/bowlingdelapraille/solitairegeneve2024-2025/pl022.htm" xr:uid="{C1FBD06C-0A2F-4118-A28B-0FECAFFA83F3}"/>
    <hyperlink ref="B26" r:id="rId5" display="https://bowling.lexerbowling.com/bowlingdelapraille/solitairegeneve2024-2025/pl027.htm" xr:uid="{0B3F1301-568F-483F-8FFA-C1F148435BF2}"/>
    <hyperlink ref="B31" r:id="rId6" display="https://bowling.lexerbowling.com/bowlingdelapraille/solitairegeneve2024-2025/pl020.htm" xr:uid="{A47170F9-D591-4DEE-A003-1B2ACF12A15C}"/>
    <hyperlink ref="B16" r:id="rId7" display="https://bowling.lexerbowling.com/bowlingdelapraille/solitairegeneve2024-2025/pl015.htm" xr:uid="{BE084525-C051-4A62-94BB-2C9812FBC20B}"/>
    <hyperlink ref="B38" r:id="rId8" display="https://bowling.lexerbowling.com/bowlingdelapraille/solitairegeneve2024-2025/pl024.htm" xr:uid="{AC6D4C21-3796-4EE2-90B2-70B99069D3BF}"/>
    <hyperlink ref="B11" r:id="rId9" display="https://bowling.lexerbowling.com/bowlingdelapraille/solitairegeneve2024-2025/pl025.htm" xr:uid="{304872B3-D4DB-45FF-B0CA-D24F51D14CDA}"/>
    <hyperlink ref="B19" r:id="rId10" display="https://bowling.lexerbowling.com/bowlingdelapraille/solitairegeneve2024-2025/pl008.htm" xr:uid="{5C8C32DF-5BED-4DF6-A4F3-8957DBD87E2A}"/>
    <hyperlink ref="B6" r:id="rId11" display="https://bowling.lexerbowling.com/bowlingdelapraille/solitairegeneve2024-2025/pl021.htm" xr:uid="{69A7A94D-6008-46F9-B670-ACA329E34DFC}"/>
    <hyperlink ref="B29" r:id="rId12" display="https://bowling.lexerbowling.com/bowlingdelapraille/solitairegeneve2024-2025/pl01C.htm" xr:uid="{118E896C-42A5-4239-BF9F-3573A36CC666}"/>
    <hyperlink ref="B41" r:id="rId13" display="https://bowling.lexerbowling.com/bowlingdelapraille/solitairegeneve2024-2025/pl01E.htm" xr:uid="{6EC6B2E5-A6B8-4280-8DFE-D97B957981C9}"/>
    <hyperlink ref="B17" r:id="rId14" display="https://bowling.lexerbowling.com/bowlingdelapraille/solitairegeneve2024-2025/pl016.htm" xr:uid="{D102F0F6-F0CA-469B-A402-7DAF7CBDFDA9}"/>
    <hyperlink ref="B8" r:id="rId15" display="https://bowling.lexerbowling.com/bowlingdelapraille/solitairegeneve2024-2025/pl00F.htm" xr:uid="{B1E25B15-3685-4DB4-989D-68989DBF45F9}"/>
    <hyperlink ref="B10" r:id="rId16" display="https://bowling.lexerbowling.com/bowlingdelapraille/solitairegeneve2024-2025/pl003.htm" xr:uid="{B0C08BCB-F8F5-4851-95FC-D1C93D1B9F7A}"/>
    <hyperlink ref="B15" r:id="rId17" display="https://bowling.lexerbowling.com/bowlingdelapraille/solitairegeneve2024-2025/pl014.htm" xr:uid="{1F6A3434-326C-4CD4-847B-7B8BB79F19B7}"/>
    <hyperlink ref="B18" r:id="rId18" display="https://bowling.lexerbowling.com/bowlingdelapraille/solitairegeneve2024-2025/pl017.htm" xr:uid="{4B3AE644-4528-444A-BC7A-9380DE87B3DB}"/>
    <hyperlink ref="B21" r:id="rId19" display="https://bowling.lexerbowling.com/bowlingdelapraille/solitairegeneve2024-2025/pl029.htm" xr:uid="{C1D34376-3B6B-462A-9BFA-B129D652BF02}"/>
    <hyperlink ref="B40" r:id="rId20" display="https://bowling.lexerbowling.com/bowlingdelapraille/solitairegeneve2024-2025/pl005.htm" xr:uid="{53635F7E-5426-4B24-840D-96A12DA2B7F7}"/>
    <hyperlink ref="B35" r:id="rId21" display="https://bowling.lexerbowling.com/bowlingdelapraille/solitairegeneve2024-2025/pl011.htm" xr:uid="{6B7D06A2-295E-4CD8-BC8D-225C3A347CB2}"/>
    <hyperlink ref="B5" r:id="rId22" display="https://bowling.lexerbowling.com/bowlingdelapraille/solitairegeneve2024-2025/pl013.htm" xr:uid="{CC4BE0FE-A055-493F-AF0C-F059E2739702}"/>
    <hyperlink ref="B39" r:id="rId23" display="https://bowling.lexerbowling.com/bowlingdelapraille/solitairegeneve2024-2025/pl012.htm" xr:uid="{3E117BB5-CF90-4031-988D-9F921DF7CD2C}"/>
    <hyperlink ref="B32" r:id="rId24" display="https://bowling.lexerbowling.com/bowlingdelapraille/solitairegeneve2024-2025/pl01F.htm" xr:uid="{9FC84318-C7EF-4EFD-8DA2-FBC9896111A2}"/>
    <hyperlink ref="B24" r:id="rId25" display="https://bowling.lexerbowling.com/bowlingdelapraille/solitairegeneve2024-2025/pl01A.htm" xr:uid="{F1FC4487-C755-4FA4-9C20-C0701D1422EA}"/>
    <hyperlink ref="B12" r:id="rId26" display="https://bowling.lexerbowling.com/bowlingdelapraille/solitairegeneve2024-2025/pl023.htm" xr:uid="{4CFA0EC2-AB41-4C34-9C45-0230CB806310}"/>
    <hyperlink ref="B33" r:id="rId27" display="https://bowling.lexerbowling.com/bowlingdelapraille/solitairegeneve2024-2025/pl00C.htm" xr:uid="{46FCB2B6-B2C7-4A62-9690-501AE7243F09}"/>
    <hyperlink ref="B22" r:id="rId28" display="https://bowling.lexerbowling.com/bowlingdelapraille/solitairegeneve2024-2025/pl019.htm" xr:uid="{225BAAF2-9215-4383-8B17-DCB8142CFFBA}"/>
    <hyperlink ref="H27" r:id="rId29" display="https://bowling.lexerbowling.com/bowlingdelapraille/solitairegeneve2024-2025/pl01B.htm" xr:uid="{0AF09291-46BF-4368-9391-017578EB236F}"/>
    <hyperlink ref="H13" r:id="rId30" display="https://bowling.lexerbowling.com/bowlingdelapraille/solitairegeneve2024-2025/pl022.htm" xr:uid="{EF8792F5-E302-400F-A300-AF96144C994E}"/>
    <hyperlink ref="H36" r:id="rId31" display="https://bowling.lexerbowling.com/bowlingdelapraille/solitairegeneve2024-2025/pl026.htm" xr:uid="{CEDC482C-BFDF-43BE-A001-D41A6AFB11A5}"/>
    <hyperlink ref="H20" r:id="rId32" display="https://bowling.lexerbowling.com/bowlingdelapraille/solitairegeneve2024-2025/pl00D.htm" xr:uid="{7B875BA7-62D7-42E2-B4B2-5B6C0E2E8A04}"/>
    <hyperlink ref="H18" r:id="rId33" display="https://bowling.lexerbowling.com/bowlingdelapraille/solitairegeneve2024-2025/pl017.htm" xr:uid="{4535EF41-8498-456E-9E0E-75ABDFF558A7}"/>
    <hyperlink ref="H8" r:id="rId34" display="https://bowling.lexerbowling.com/bowlingdelapraille/solitairegeneve2024-2025/pl00F.htm" xr:uid="{A347EC77-44E5-49C0-93CC-C13C733439A6}"/>
    <hyperlink ref="H38" r:id="rId35" display="https://bowling.lexerbowling.com/bowlingdelapraille/solitairegeneve2024-2025/pl024.htm" xr:uid="{78AC3E21-56F3-4AF9-8AFA-03572DB0A3F8}"/>
    <hyperlink ref="H21" r:id="rId36" display="https://bowling.lexerbowling.com/bowlingdelapraille/solitairegeneve2024-2025/pl029.htm" xr:uid="{0F9305DA-B824-4E43-9431-A1ADCE8415B8}"/>
    <hyperlink ref="H16" r:id="rId37" display="https://bowling.lexerbowling.com/bowlingdelapraille/solitairegeneve2024-2025/pl015.htm" xr:uid="{7BC40B32-17D7-47C9-97C5-E4AF044FA89A}"/>
    <hyperlink ref="H15" r:id="rId38" display="https://bowling.lexerbowling.com/bowlingdelapraille/solitairegeneve2024-2025/pl014.htm" xr:uid="{038E30A6-4473-45FC-A017-96CACF33CA60}"/>
    <hyperlink ref="H19" r:id="rId39" display="https://bowling.lexerbowling.com/bowlingdelapraille/solitairegeneve2024-2025/pl008.htm" xr:uid="{A9F9E93F-CFD6-468A-98C7-62EACBB7E7F9}"/>
    <hyperlink ref="H39" r:id="rId40" display="https://bowling.lexerbowling.com/bowlingdelapraille/solitairegeneve2024-2025/pl012.htm" xr:uid="{90D2D21F-1EA4-4C8D-B27E-6A6CB8C87618}"/>
    <hyperlink ref="H6" r:id="rId41" display="https://bowling.lexerbowling.com/bowlingdelapraille/solitairegeneve2024-2025/pl021.htm" xr:uid="{3449CF88-CB8E-4001-A48D-284F1F418562}"/>
    <hyperlink ref="H10" r:id="rId42" display="https://bowling.lexerbowling.com/bowlingdelapraille/solitairegeneve2024-2025/pl003.htm" xr:uid="{D1226748-46BD-4A53-9A4E-D5D561D0D657}"/>
    <hyperlink ref="H23" r:id="rId43" display="https://bowling.lexerbowling.com/bowlingdelapraille/solitairegeneve2024-2025/pl028.htm" xr:uid="{3E540F5B-8CF0-40EE-A4A5-627E615DB537}"/>
    <hyperlink ref="H26" r:id="rId44" display="https://bowling.lexerbowling.com/bowlingdelapraille/solitairegeneve2024-2025/pl027.htm" xr:uid="{6D02265A-B55B-429E-A9D8-E7C933A7DBF5}"/>
    <hyperlink ref="H40" r:id="rId45" display="https://bowling.lexerbowling.com/bowlingdelapraille/solitairegeneve2024-2025/pl005.htm" xr:uid="{A3EB9E9A-A4A8-4CD5-90CA-98B5CE22B17A}"/>
    <hyperlink ref="H31" r:id="rId46" display="https://bowling.lexerbowling.com/bowlingdelapraille/solitairegeneve2024-2025/pl020.htm" xr:uid="{1F6866D9-7573-4BA0-A7A4-F44F431BFA12}"/>
    <hyperlink ref="H41" r:id="rId47" display="https://bowling.lexerbowling.com/bowlingdelapraille/solitairegeneve2024-2025/pl01E.htm" xr:uid="{0C3E15E1-9979-4E58-A63A-0906A1D6E828}"/>
    <hyperlink ref="H11" r:id="rId48" display="https://bowling.lexerbowling.com/bowlingdelapraille/solitairegeneve2024-2025/pl025.htm" xr:uid="{0D372C0E-5190-4C86-B9E7-89384C5B1EE5}"/>
    <hyperlink ref="H17" r:id="rId49" display="https://bowling.lexerbowling.com/bowlingdelapraille/solitairegeneve2024-2025/pl016.htm" xr:uid="{688160E3-6DF9-40DE-A14A-CF9D6D44DF05}"/>
    <hyperlink ref="H29" r:id="rId50" display="https://bowling.lexerbowling.com/bowlingdelapraille/solitairegeneve2024-2025/pl01C.htm" xr:uid="{5F789AEB-817C-4D57-B2C8-BDDDCB0C6FA8}"/>
    <hyperlink ref="H35" r:id="rId51" display="https://bowling.lexerbowling.com/bowlingdelapraille/solitairegeneve2024-2025/pl011.htm" xr:uid="{3DF40469-AED4-42CA-AF40-A3519150C0EE}"/>
    <hyperlink ref="H32" r:id="rId52" display="https://bowling.lexerbowling.com/bowlingdelapraille/solitairegeneve2024-2025/pl01F.htm" xr:uid="{6502F99D-2FB7-4C90-88C7-492BF2BD6748}"/>
    <hyperlink ref="H5" r:id="rId53" display="https://bowling.lexerbowling.com/bowlingdelapraille/solitairegeneve2024-2025/pl013.htm" xr:uid="{DBDF6180-09D0-435B-AA6A-8C07F7096DE5}"/>
    <hyperlink ref="H14" r:id="rId54" display="https://bowling.lexerbowling.com/bowlingdelapraille/solitairegeneve2024-2025/pl02A.htm" xr:uid="{9243556B-32BD-4DB5-9EFB-CBBC96EB2D96}"/>
    <hyperlink ref="H25" r:id="rId55" display="https://bowling.lexerbowling.com/bowlingdelapraille/solitairegeneve2024-2025/pl02B.htm" xr:uid="{9B1017D6-A1D1-4FE0-9C4C-F64417544402}"/>
    <hyperlink ref="H24" r:id="rId56" display="https://bowling.lexerbowling.com/bowlingdelapraille/solitairegeneve2024-2025/pl01A.htm" xr:uid="{DB7D1B4D-B31F-47E1-9D89-22F8A5BE2033}"/>
    <hyperlink ref="H22" r:id="rId57" display="https://bowling.lexerbowling.com/bowlingdelapraille/solitairegeneve2024-2025/pl019.htm" xr:uid="{66B83A06-102F-4112-A152-799462BB449F}"/>
    <hyperlink ref="H12" r:id="rId58" display="https://bowling.lexerbowling.com/bowlingdelapraille/solitairegeneve2024-2025/pl023.htm" xr:uid="{C84DE3D7-07E3-4F1C-8EFB-DFF73E814ABE}"/>
    <hyperlink ref="H33" r:id="rId59" display="https://bowling.lexerbowling.com/bowlingdelapraille/solitairegeneve2024-2025/pl00C.htm" xr:uid="{9DBA43FD-1703-4E12-B155-DD28F7EFDE3F}"/>
    <hyperlink ref="H37" r:id="rId60" display="https://bowling.lexerbowling.com/bowlingdelapraille/solitairegeneve2024-2025/pl02C.htm" xr:uid="{C80CE6A2-45F4-48CD-9AAB-10277BEDC11D}"/>
    <hyperlink ref="B14" r:id="rId61" display="https://bowling.lexerbowling.com/bowlingdelapraille/solitairegeneve2024-2025/pl02A.htm" xr:uid="{9B8411D9-CFD2-40AE-8DF1-8A684128AAC8}"/>
    <hyperlink ref="B23" r:id="rId62" display="https://bowling.lexerbowling.com/bowlingdelapraille/solitairegeneve2024-2025/pl028.htm" xr:uid="{AAA82C1B-DED4-4F59-A0D7-97E62E5498E9}"/>
    <hyperlink ref="B25" r:id="rId63" display="https://bowling.lexerbowling.com/bowlingdelapraille/solitairegeneve2024-2025/pl02B.htm" xr:uid="{B692B3B5-9BB3-4DB7-BA15-6B004CCEB7A5}"/>
    <hyperlink ref="H30" r:id="rId64" display="https://bowling.lexerbowling.com/bowlingdelapraille/solitairegeneve2024-2025/pl02D.htm" xr:uid="{156FAFFE-D0EB-414C-8ABE-72AF6F3FDC7D}"/>
    <hyperlink ref="B30" r:id="rId65" display="https://bowling.lexerbowling.com/bowlingdelapraille/solitairegeneve2024-2025/pl02D.htm" xr:uid="{A6517BE6-DBEA-4FDD-8192-70A84EA072A6}"/>
    <hyperlink ref="H7" r:id="rId66" display="https://bowling.lexerbowling.com/bowlingdelapraille/solitairegeneve2024-2025/pl002.htm" xr:uid="{2D379F08-3355-47F1-B969-F47F0A3DBCEB}"/>
    <hyperlink ref="B7" r:id="rId67" display="https://bowling.lexerbowling.com/bowlingdelapraille/solitairegeneve2024-2025/pl002.htm" xr:uid="{CCE3FCCA-5A99-4C01-9C15-9C331C92B0D3}"/>
    <hyperlink ref="H9" r:id="rId68" display="https://bowling.lexerbowling.com/bowlingdelapraille/solitairegeneve2024-2025/pl030.htm" xr:uid="{1C8455A9-B2A2-4147-B257-8B910372EA95}"/>
    <hyperlink ref="B9" r:id="rId69" display="https://bowling.lexerbowling.com/bowlingdelapraille/solitairegeneve2024-2025/pl030.htm" xr:uid="{38E837D7-27CD-478D-99D8-01ECDD2330D8}"/>
    <hyperlink ref="H28" r:id="rId70" display="https://bowling.lexerbowling.com/bowlingdelapraille/solitairegeneve2024-2025/pl02F.htm" xr:uid="{E8905709-B27E-48DD-8DC7-1B9014AF2982}"/>
    <hyperlink ref="B28" r:id="rId71" display="https://bowling.lexerbowling.com/bowlingdelapraille/solitairegeneve2024-2025/pl02F.htm" xr:uid="{886E79CC-3571-4DE0-A119-A712BE3D0270}"/>
    <hyperlink ref="H34" r:id="rId72" display="https://bowling.lexerbowling.com/bowlingdelapraille/solitairegeneve2024-2025/pl02E.htm" xr:uid="{993AC474-CC3E-4A9E-A4D9-52387AB6F6DC}"/>
    <hyperlink ref="N8" r:id="rId73" display="https://bowling.lexerbowling.com/bowlingdelapraille/solitairegeneve2024-2025/pl00F.htm" xr:uid="{616CA398-1497-4BC8-83D0-F40CA857E0E2}"/>
    <hyperlink ref="N13" r:id="rId74" display="https://bowling.lexerbowling.com/bowlingdelapraille/solitairegeneve2024-2025/pl022.htm" xr:uid="{7D069569-BBEE-4D46-A3DF-4D47E4FB65DE}"/>
    <hyperlink ref="N23" r:id="rId75" display="https://bowling.lexerbowling.com/bowlingdelapraille/solitairegeneve2024-2025/pl028.htm" xr:uid="{C7C16F80-8925-4C7A-B351-EC3FCF02E82B}"/>
    <hyperlink ref="N27" r:id="rId76" display="https://bowling.lexerbowling.com/bowlingdelapraille/solitairegeneve2024-2025/pl01B.htm" xr:uid="{ECB1BDE9-C77F-44B9-9E85-6A06EF9A683D}"/>
    <hyperlink ref="N10" r:id="rId77" display="https://bowling.lexerbowling.com/bowlingdelapraille/solitairegeneve2024-2025/pl003.htm" xr:uid="{D93CE12C-AD15-4430-8C44-B51706D057D0}"/>
    <hyperlink ref="N20" r:id="rId78" display="https://bowling.lexerbowling.com/bowlingdelapraille/solitairegeneve2024-2025/pl00D.htm" xr:uid="{19584A90-8614-4033-8EFC-49D11B9CA2C6}"/>
    <hyperlink ref="N39" r:id="rId79" display="https://bowling.lexerbowling.com/bowlingdelapraille/solitairegeneve2024-2025/pl012.htm" xr:uid="{CD6C87DD-6B04-4A89-A67B-96F2E4062B6B}"/>
    <hyperlink ref="N29" r:id="rId80" display="https://bowling.lexerbowling.com/bowlingdelapraille/solitairegeneve2024-2025/pl01C.htm" xr:uid="{FB436738-DC76-4F37-B406-E3CBCF51330F}"/>
    <hyperlink ref="N18" r:id="rId81" display="https://bowling.lexerbowling.com/bowlingdelapraille/solitairegeneve2024-2025/pl017.htm" xr:uid="{B239F637-4503-4C15-BDB0-CB16D5A546B5}"/>
    <hyperlink ref="N38" r:id="rId82" display="https://bowling.lexerbowling.com/bowlingdelapraille/solitairegeneve2024-2025/pl024.htm" xr:uid="{49F78416-9E68-4792-B6F9-692E6F51BAB3}"/>
    <hyperlink ref="N35" r:id="rId83" display="https://bowling.lexerbowling.com/bowlingdelapraille/solitairegeneve2024-2025/pl011.htm" xr:uid="{3A1ABB33-2553-4C60-86F6-91DEE4A31F2E}"/>
    <hyperlink ref="N15" r:id="rId84" display="https://bowling.lexerbowling.com/bowlingdelapraille/solitairegeneve2024-2025/pl014.htm" xr:uid="{85C66D09-15F4-4FA8-853C-1E8399FF98EB}"/>
    <hyperlink ref="N16" r:id="rId85" display="https://bowling.lexerbowling.com/bowlingdelapraille/solitairegeneve2024-2025/pl015.htm" xr:uid="{AD914E06-B586-493D-97D9-69810EC58C70}"/>
    <hyperlink ref="N6" r:id="rId86" display="https://bowling.lexerbowling.com/bowlingdelapraille/solitairegeneve2024-2025/pl021.htm" xr:uid="{708E63B8-2F9B-4813-9EAF-478F8D1A46B2}"/>
    <hyperlink ref="N36" r:id="rId87" display="https://bowling.lexerbowling.com/bowlingdelapraille/solitairegeneve2024-2025/pl026.htm" xr:uid="{09AF6208-91C6-4280-BB4A-194A2498DBCE}"/>
    <hyperlink ref="N41" r:id="rId88" display="https://bowling.lexerbowling.com/bowlingdelapraille/solitairegeneve2024-2025/pl01E.htm" xr:uid="{4783A38E-5B11-4494-9612-0EFEBDBCDA8F}"/>
    <hyperlink ref="N21" r:id="rId89" display="https://bowling.lexerbowling.com/bowlingdelapraille/solitairegeneve2024-2025/pl029.htm" xr:uid="{C90A9E85-FF92-48E4-849D-BB3B492586B2}"/>
    <hyperlink ref="N31" r:id="rId90" display="https://bowling.lexerbowling.com/bowlingdelapraille/solitairegeneve2024-2025/pl020.htm" xr:uid="{1B43AE6F-D472-47EF-8464-B8F7A08448E1}"/>
    <hyperlink ref="N17" r:id="rId91" display="https://bowling.lexerbowling.com/bowlingdelapraille/solitairegeneve2024-2025/pl016.htm" xr:uid="{6F04418A-45C2-4DBF-B70A-0B5235C8B2AA}"/>
    <hyperlink ref="N40" r:id="rId92" display="https://bowling.lexerbowling.com/bowlingdelapraille/solitairegeneve2024-2025/pl005.htm" xr:uid="{9CB7FBF5-1479-4BF4-B503-2C62D3F376C9}"/>
    <hyperlink ref="N37" r:id="rId93" display="https://bowling.lexerbowling.com/bowlingdelapraille/solitairegeneve2024-2025/pl02C.htm" xr:uid="{F27B618C-38C8-4ED0-94C5-C3D257381D2D}"/>
    <hyperlink ref="N24" r:id="rId94" display="https://bowling.lexerbowling.com/bowlingdelapraille/solitairegeneve2024-2025/pl01A.htm" xr:uid="{BDDA31FA-6F79-4FB4-BB39-27AF469E203B}"/>
    <hyperlink ref="N19" r:id="rId95" display="https://bowling.lexerbowling.com/bowlingdelapraille/solitairegeneve2024-2025/pl008.htm" xr:uid="{34D10F8F-6697-49A3-B2ED-C2A51317A317}"/>
    <hyperlink ref="N5" r:id="rId96" display="https://bowling.lexerbowling.com/bowlingdelapraille/solitairegeneve2024-2025/pl013.htm" xr:uid="{BED71057-3767-427C-8E5B-53773FC3EF53}"/>
    <hyperlink ref="N14" r:id="rId97" display="https://bowling.lexerbowling.com/bowlingdelapraille/solitairegeneve2024-2025/pl02A.htm" xr:uid="{E64FB41B-66E1-43C6-8650-66A47BA06908}"/>
    <hyperlink ref="N32" r:id="rId98" display="https://bowling.lexerbowling.com/bowlingdelapraille/solitairegeneve2024-2025/pl01F.htm" xr:uid="{1BA0AE43-798E-40EC-BB36-8334F72C7DB8}"/>
    <hyperlink ref="N26" r:id="rId99" display="https://bowling.lexerbowling.com/bowlingdelapraille/solitairegeneve2024-2025/pl027.htm" xr:uid="{F97A5AD6-EF95-4031-8FDB-FA0E61D56D38}"/>
    <hyperlink ref="N11" r:id="rId100" display="https://bowling.lexerbowling.com/bowlingdelapraille/solitairegeneve2024-2025/pl025.htm" xr:uid="{B3B941AE-4221-4349-8DE9-EDD8E83517D5}"/>
    <hyperlink ref="N22" r:id="rId101" display="https://bowling.lexerbowling.com/bowlingdelapraille/solitairegeneve2024-2025/pl019.htm" xr:uid="{2651F2F8-3EEB-49CE-88F2-1EFDD9600782}"/>
    <hyperlink ref="N9" r:id="rId102" display="https://bowling.lexerbowling.com/bowlingdelapraille/solitairegeneve2024-2025/pl030.htm" xr:uid="{8C0B1FA7-9606-4665-9AB7-75F7C7CD66CD}"/>
    <hyperlink ref="N7" r:id="rId103" display="https://bowling.lexerbowling.com/bowlingdelapraille/solitairegeneve2024-2025/pl002.htm" xr:uid="{FB03406F-57D0-40BE-A3A8-1527B21FE855}"/>
    <hyperlink ref="N30" r:id="rId104" display="https://bowling.lexerbowling.com/bowlingdelapraille/solitairegeneve2024-2025/pl02D.htm" xr:uid="{38E48FF4-FE84-4EAF-B7B4-00FB96AE5570}"/>
    <hyperlink ref="N34" r:id="rId105" display="https://bowling.lexerbowling.com/bowlingdelapraille/solitairegeneve2024-2025/pl02E.htm" xr:uid="{A8D829D1-07B3-4BE6-8C45-71F2D0070766}"/>
    <hyperlink ref="N25" r:id="rId106" display="https://bowling.lexerbowling.com/bowlingdelapraille/solitairegeneve2024-2025/pl02B.htm" xr:uid="{4D68DCCB-1B29-4344-A9AA-C20F5380E412}"/>
    <hyperlink ref="N28" r:id="rId107" display="https://bowling.lexerbowling.com/bowlingdelapraille/solitairegeneve2024-2025/pl02F.htm" xr:uid="{6A36C306-CB9F-4073-B494-95F0A8119316}"/>
    <hyperlink ref="N12" r:id="rId108" display="https://bowling.lexerbowling.com/bowlingdelapraille/solitairegeneve2024-2025/pl023.htm" xr:uid="{6EF7DC17-4ECC-4866-9A20-F5C584CB8F7B}"/>
    <hyperlink ref="N33" r:id="rId109" display="https://bowling.lexerbowling.com/bowlingdelapraille/solitairegeneve2024-2025/pl00C.htm" xr:uid="{35C7CC13-B955-4367-BB68-CFE23CC0CDD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10"/>
  <tableParts count="3">
    <tablePart r:id="rId111"/>
    <tablePart r:id="rId112"/>
    <tablePart r:id="rId11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09CA-A172-460D-8DE0-4F4DDF230754}">
  <dimension ref="A1:Z47"/>
  <sheetViews>
    <sheetView topLeftCell="L26" workbookViewId="0">
      <selection sqref="A1:Z47"/>
    </sheetView>
  </sheetViews>
  <sheetFormatPr baseColWidth="10" defaultColWidth="11.5703125" defaultRowHeight="15" x14ac:dyDescent="0.25"/>
  <cols>
    <col min="1" max="1" width="6" style="4" customWidth="1"/>
    <col min="2" max="2" width="25" style="5" customWidth="1"/>
    <col min="3" max="4" width="8.28515625" style="4" customWidth="1"/>
    <col min="5" max="5" width="8.28515625" style="11" customWidth="1"/>
    <col min="6" max="6" width="8.28515625" style="5" customWidth="1"/>
    <col min="7" max="7" width="5.7109375" style="5" customWidth="1"/>
    <col min="8" max="8" width="6" style="4" customWidth="1"/>
    <col min="9" max="9" width="24.140625" style="5" customWidth="1"/>
    <col min="10" max="11" width="8.28515625" style="4" customWidth="1"/>
    <col min="12" max="12" width="8.28515625" style="11" customWidth="1"/>
    <col min="13" max="13" width="8.28515625" style="5" customWidth="1"/>
    <col min="14" max="14" width="5.28515625" style="5" customWidth="1"/>
    <col min="15" max="15" width="11.5703125" style="5"/>
    <col min="16" max="16" width="24.7109375" style="5" customWidth="1"/>
    <col min="17" max="20" width="9.140625" style="5" customWidth="1"/>
    <col min="21" max="21" width="5.42578125" style="5" customWidth="1"/>
    <col min="22" max="22" width="6" style="4" customWidth="1"/>
    <col min="23" max="23" width="24.85546875" style="5" customWidth="1"/>
    <col min="24" max="24" width="17.140625" style="4" customWidth="1"/>
    <col min="25" max="25" width="9.7109375" style="4" customWidth="1"/>
    <col min="26" max="26" width="9.7109375" style="11" customWidth="1"/>
    <col min="27" max="16384" width="11.5703125" style="5"/>
  </cols>
  <sheetData>
    <row r="1" spans="1:26" x14ac:dyDescent="0.25">
      <c r="A1" s="43" t="s">
        <v>44</v>
      </c>
      <c r="B1" s="43"/>
      <c r="C1" s="43"/>
      <c r="D1" s="43"/>
      <c r="E1" s="43"/>
      <c r="H1" s="43" t="s">
        <v>44</v>
      </c>
      <c r="I1" s="43"/>
      <c r="J1" s="43"/>
      <c r="K1" s="43"/>
      <c r="L1" s="43"/>
      <c r="O1" s="43" t="s">
        <v>44</v>
      </c>
      <c r="P1" s="43"/>
      <c r="Q1" s="43"/>
      <c r="R1" s="43"/>
      <c r="S1" s="43"/>
      <c r="V1" s="43" t="s">
        <v>44</v>
      </c>
      <c r="W1" s="43"/>
      <c r="X1" s="43"/>
      <c r="Y1" s="43"/>
      <c r="Z1" s="43"/>
    </row>
    <row r="2" spans="1:26" x14ac:dyDescent="0.25">
      <c r="A2" s="44" t="s">
        <v>43</v>
      </c>
      <c r="B2" s="44"/>
      <c r="C2" s="44"/>
      <c r="D2" s="44"/>
      <c r="E2" s="44"/>
      <c r="H2" s="44" t="s">
        <v>59</v>
      </c>
      <c r="I2" s="44"/>
      <c r="J2" s="44"/>
      <c r="K2" s="44"/>
      <c r="L2" s="44"/>
      <c r="O2" s="44" t="s">
        <v>45</v>
      </c>
      <c r="P2" s="44"/>
      <c r="Q2" s="44"/>
      <c r="R2" s="44"/>
      <c r="S2" s="44"/>
      <c r="V2" s="44" t="s">
        <v>46</v>
      </c>
      <c r="W2" s="44"/>
      <c r="X2" s="44"/>
      <c r="Y2" s="44"/>
      <c r="Z2" s="44"/>
    </row>
    <row r="3" spans="1:26" x14ac:dyDescent="0.25">
      <c r="O3" s="4"/>
      <c r="Q3" s="4"/>
      <c r="R3" s="4"/>
      <c r="S3" s="11"/>
    </row>
    <row r="4" spans="1:26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 t="s">
        <v>17</v>
      </c>
      <c r="G4" s="4"/>
      <c r="H4" s="2" t="s">
        <v>0</v>
      </c>
      <c r="I4" s="3" t="s">
        <v>1</v>
      </c>
      <c r="J4" s="2" t="s">
        <v>3</v>
      </c>
      <c r="K4" s="2" t="s">
        <v>2</v>
      </c>
      <c r="L4" s="2" t="s">
        <v>4</v>
      </c>
      <c r="M4" s="4" t="s">
        <v>17</v>
      </c>
      <c r="N4" s="4"/>
      <c r="O4" s="2" t="s">
        <v>0</v>
      </c>
      <c r="P4" s="3" t="s">
        <v>1</v>
      </c>
      <c r="Q4" s="2" t="s">
        <v>3</v>
      </c>
      <c r="R4" s="2" t="s">
        <v>2</v>
      </c>
      <c r="S4" s="2" t="s">
        <v>4</v>
      </c>
      <c r="T4" s="4" t="s">
        <v>17</v>
      </c>
      <c r="U4" s="4"/>
      <c r="V4" s="2" t="s">
        <v>0</v>
      </c>
      <c r="W4" s="3" t="s">
        <v>1</v>
      </c>
      <c r="X4" s="2" t="s">
        <v>3</v>
      </c>
      <c r="Y4" s="2" t="s">
        <v>2</v>
      </c>
      <c r="Z4" s="4" t="s">
        <v>37</v>
      </c>
    </row>
    <row r="5" spans="1:26" ht="15.75" thickBot="1" x14ac:dyDescent="0.3">
      <c r="A5" s="2">
        <v>1</v>
      </c>
      <c r="B5" s="13" t="s">
        <v>16</v>
      </c>
      <c r="C5" s="12">
        <v>4691</v>
      </c>
      <c r="D5" s="12">
        <v>36</v>
      </c>
      <c r="E5" s="12">
        <v>130.31</v>
      </c>
      <c r="F5" s="12"/>
      <c r="G5" s="22"/>
      <c r="H5" s="2">
        <v>1</v>
      </c>
      <c r="I5" s="13" t="s">
        <v>16</v>
      </c>
      <c r="J5" s="12">
        <v>1580</v>
      </c>
      <c r="K5" s="12">
        <v>12</v>
      </c>
      <c r="L5" s="23">
        <v>131.66666666666666</v>
      </c>
      <c r="M5" s="12"/>
      <c r="N5" s="22"/>
      <c r="O5" s="2">
        <v>1</v>
      </c>
      <c r="P5" s="13" t="s">
        <v>16</v>
      </c>
      <c r="Q5" s="12">
        <f>SUM(Tableau573511[[#This Row],[QA]]-Tableau572410[[#This Row],[QA]]-Tableau5739[[#This Row],[QA]])</f>
        <v>792</v>
      </c>
      <c r="R5" s="12">
        <f>SUM(Tableau573511[[#This Row],[Parties]]-Tableau572410[[#This Row],[Parties]]-Tableau5739[[#This Row],[Parties]])</f>
        <v>6</v>
      </c>
      <c r="S5" s="23">
        <f>SUM(Q5/R5)</f>
        <v>132</v>
      </c>
      <c r="T5" s="12"/>
      <c r="U5" s="22"/>
      <c r="V5" s="2">
        <v>1</v>
      </c>
      <c r="W5" s="13" t="s">
        <v>16</v>
      </c>
      <c r="X5" s="12">
        <v>7063</v>
      </c>
      <c r="Y5" s="12">
        <v>54</v>
      </c>
      <c r="Z5" s="12">
        <v>130.80000000000001</v>
      </c>
    </row>
    <row r="6" spans="1:26" ht="15.75" thickBot="1" x14ac:dyDescent="0.3">
      <c r="A6" s="12">
        <v>2</v>
      </c>
      <c r="B6" s="13" t="s">
        <v>15</v>
      </c>
      <c r="C6" s="12">
        <v>4769</v>
      </c>
      <c r="D6" s="12">
        <v>30</v>
      </c>
      <c r="E6" s="12">
        <v>158.97</v>
      </c>
      <c r="F6" s="12"/>
      <c r="G6" s="12"/>
      <c r="H6" s="12">
        <v>2</v>
      </c>
      <c r="I6" s="13" t="s">
        <v>15</v>
      </c>
      <c r="J6" s="12">
        <v>923</v>
      </c>
      <c r="K6" s="12">
        <v>6</v>
      </c>
      <c r="L6" s="23">
        <v>153.83333333333334</v>
      </c>
      <c r="M6" s="12"/>
      <c r="N6" s="12"/>
      <c r="O6" s="12">
        <v>2</v>
      </c>
      <c r="P6" s="13" t="s">
        <v>15</v>
      </c>
      <c r="Q6" s="12">
        <f>SUM(Tableau573511[[#This Row],[QA]]-Tableau572410[[#This Row],[QA]]-Tableau5739[[#This Row],[QA]])</f>
        <v>1932</v>
      </c>
      <c r="R6" s="12">
        <f>SUM(Tableau573511[[#This Row],[Parties]]-Tableau572410[[#This Row],[Parties]]-Tableau5739[[#This Row],[Parties]])</f>
        <v>12</v>
      </c>
      <c r="S6" s="23">
        <f t="shared" ref="S6:S19" si="0">SUM(Q6/R6)</f>
        <v>161</v>
      </c>
      <c r="T6" s="12"/>
      <c r="U6" s="12"/>
      <c r="V6" s="12">
        <v>2</v>
      </c>
      <c r="W6" s="13" t="s">
        <v>15</v>
      </c>
      <c r="X6" s="12">
        <v>7624</v>
      </c>
      <c r="Y6" s="12">
        <v>48</v>
      </c>
      <c r="Z6" s="12">
        <v>158.83000000000001</v>
      </c>
    </row>
    <row r="7" spans="1:26" ht="15.75" thickBot="1" x14ac:dyDescent="0.3">
      <c r="A7" s="2">
        <v>3</v>
      </c>
      <c r="B7" s="13" t="s">
        <v>61</v>
      </c>
      <c r="C7" s="12">
        <v>0</v>
      </c>
      <c r="D7" s="12">
        <v>0</v>
      </c>
      <c r="E7" s="12">
        <v>0</v>
      </c>
      <c r="F7" s="12"/>
      <c r="G7" s="22"/>
      <c r="H7" s="2">
        <v>3</v>
      </c>
      <c r="I7" s="13" t="s">
        <v>61</v>
      </c>
      <c r="J7" s="12">
        <v>0</v>
      </c>
      <c r="K7" s="12">
        <v>0</v>
      </c>
      <c r="L7" s="23">
        <v>0</v>
      </c>
      <c r="M7" s="12"/>
      <c r="N7" s="22"/>
      <c r="O7" s="2">
        <v>3</v>
      </c>
      <c r="P7" s="13" t="s">
        <v>61</v>
      </c>
      <c r="Q7" s="12">
        <f>SUM(Tableau573511[[#This Row],[QA]]-Tableau572410[[#This Row],[QA]]-Tableau5739[[#This Row],[QA]])</f>
        <v>1130</v>
      </c>
      <c r="R7" s="12">
        <f>SUM(Tableau573511[[#This Row],[Parties]]-Tableau572410[[#This Row],[Parties]]-Tableau5739[[#This Row],[Parties]])</f>
        <v>6</v>
      </c>
      <c r="S7" s="23">
        <f t="shared" ref="S7" si="1">SUM(Q7/R7)</f>
        <v>188.33333333333334</v>
      </c>
      <c r="T7" s="12"/>
      <c r="U7" s="22"/>
      <c r="V7" s="2">
        <v>3</v>
      </c>
      <c r="W7" s="13" t="s">
        <v>61</v>
      </c>
      <c r="X7" s="12">
        <v>1130</v>
      </c>
      <c r="Y7" s="12">
        <v>6</v>
      </c>
      <c r="Z7" s="12">
        <v>188.33</v>
      </c>
    </row>
    <row r="8" spans="1:26" ht="15.75" thickBot="1" x14ac:dyDescent="0.3">
      <c r="A8" s="12">
        <v>4</v>
      </c>
      <c r="B8" s="13" t="s">
        <v>56</v>
      </c>
      <c r="C8" s="12">
        <v>1700</v>
      </c>
      <c r="D8" s="12">
        <v>12</v>
      </c>
      <c r="E8" s="12">
        <v>141.66999999999999</v>
      </c>
      <c r="F8" s="12"/>
      <c r="G8" s="12"/>
      <c r="H8" s="12">
        <v>4</v>
      </c>
      <c r="I8" s="13" t="s">
        <v>56</v>
      </c>
      <c r="J8" s="12">
        <v>867</v>
      </c>
      <c r="K8" s="12">
        <v>6</v>
      </c>
      <c r="L8" s="23">
        <v>144.5</v>
      </c>
      <c r="M8" s="12"/>
      <c r="N8" s="21"/>
      <c r="O8" s="12">
        <v>4</v>
      </c>
      <c r="P8" s="13" t="s">
        <v>56</v>
      </c>
      <c r="Q8" s="12">
        <f>SUM(Tableau573511[[#This Row],[QA]]-Tableau572410[[#This Row],[QA]]-Tableau5739[[#This Row],[QA]])</f>
        <v>1822</v>
      </c>
      <c r="R8" s="12">
        <f>SUM(Tableau573511[[#This Row],[Parties]]-Tableau572410[[#This Row],[Parties]]-Tableau5739[[#This Row],[Parties]])</f>
        <v>12</v>
      </c>
      <c r="S8" s="23">
        <f t="shared" si="0"/>
        <v>151.83333333333334</v>
      </c>
      <c r="T8" s="12"/>
      <c r="U8" s="12"/>
      <c r="V8" s="12">
        <v>4</v>
      </c>
      <c r="W8" s="13" t="s">
        <v>56</v>
      </c>
      <c r="X8" s="12">
        <v>4389</v>
      </c>
      <c r="Y8" s="12">
        <v>30</v>
      </c>
      <c r="Z8" s="12">
        <v>146.30000000000001</v>
      </c>
    </row>
    <row r="9" spans="1:26" ht="15.75" thickBot="1" x14ac:dyDescent="0.3">
      <c r="A9" s="2">
        <v>5</v>
      </c>
      <c r="B9" s="13" t="s">
        <v>14</v>
      </c>
      <c r="C9" s="12">
        <v>7134</v>
      </c>
      <c r="D9" s="12">
        <v>36</v>
      </c>
      <c r="E9" s="12">
        <v>198.17</v>
      </c>
      <c r="F9" s="12"/>
      <c r="G9" s="22"/>
      <c r="H9" s="2">
        <v>5</v>
      </c>
      <c r="I9" s="13" t="s">
        <v>14</v>
      </c>
      <c r="J9" s="12">
        <v>3397</v>
      </c>
      <c r="K9" s="12">
        <v>18</v>
      </c>
      <c r="L9" s="23">
        <v>188.72222222222223</v>
      </c>
      <c r="M9" s="21"/>
      <c r="N9" s="22"/>
      <c r="O9" s="2">
        <v>5</v>
      </c>
      <c r="P9" s="13" t="s">
        <v>14</v>
      </c>
      <c r="Q9" s="12">
        <f>SUM(Tableau573511[[#This Row],[QA]]-Tableau572410[[#This Row],[QA]]-Tableau5739[[#This Row],[QA]])</f>
        <v>1171</v>
      </c>
      <c r="R9" s="12">
        <f>SUM(Tableau573511[[#This Row],[Parties]]-Tableau572410[[#This Row],[Parties]]-Tableau5739[[#This Row],[Parties]])</f>
        <v>6</v>
      </c>
      <c r="S9" s="23">
        <f t="shared" si="0"/>
        <v>195.16666666666666</v>
      </c>
      <c r="T9" s="21"/>
      <c r="U9" s="22"/>
      <c r="V9" s="2">
        <v>5</v>
      </c>
      <c r="W9" s="13" t="s">
        <v>14</v>
      </c>
      <c r="X9" s="12">
        <v>11702</v>
      </c>
      <c r="Y9" s="12">
        <v>60</v>
      </c>
      <c r="Z9" s="12">
        <v>195.03</v>
      </c>
    </row>
    <row r="10" spans="1:26" ht="15.75" thickBot="1" x14ac:dyDescent="0.3">
      <c r="A10" s="12">
        <v>6</v>
      </c>
      <c r="B10" s="13" t="s">
        <v>53</v>
      </c>
      <c r="C10" s="12">
        <v>1099</v>
      </c>
      <c r="D10" s="12">
        <v>6</v>
      </c>
      <c r="E10" s="12">
        <v>183.17</v>
      </c>
      <c r="F10" s="21"/>
      <c r="G10" s="12"/>
      <c r="H10" s="12">
        <v>6</v>
      </c>
      <c r="I10" s="13" t="s">
        <v>53</v>
      </c>
      <c r="J10" s="12">
        <v>0</v>
      </c>
      <c r="K10" s="12">
        <v>0</v>
      </c>
      <c r="L10" s="23" t="e">
        <v>#DIV/0!</v>
      </c>
      <c r="M10" s="12"/>
      <c r="N10" s="12"/>
      <c r="O10" s="12">
        <v>6</v>
      </c>
      <c r="P10" s="13" t="s">
        <v>53</v>
      </c>
      <c r="Q10" s="12">
        <f>SUM(Tableau573511[[#This Row],[QA]]-Tableau572410[[#This Row],[QA]]-Tableau5739[[#This Row],[QA]])</f>
        <v>2433</v>
      </c>
      <c r="R10" s="12">
        <f>SUM(Tableau573511[[#This Row],[Parties]]-Tableau572410[[#This Row],[Parties]]-Tableau5739[[#This Row],[Parties]])</f>
        <v>12</v>
      </c>
      <c r="S10" s="23">
        <f t="shared" si="0"/>
        <v>202.75</v>
      </c>
      <c r="T10" s="12"/>
      <c r="U10" s="12"/>
      <c r="V10" s="12">
        <v>6</v>
      </c>
      <c r="W10" s="13" t="s">
        <v>53</v>
      </c>
      <c r="X10" s="12">
        <v>3532</v>
      </c>
      <c r="Y10" s="12">
        <v>18</v>
      </c>
      <c r="Z10" s="12">
        <v>196.22</v>
      </c>
    </row>
    <row r="11" spans="1:26" ht="15.75" thickBot="1" x14ac:dyDescent="0.3">
      <c r="A11" s="2">
        <v>7</v>
      </c>
      <c r="B11" s="13" t="s">
        <v>5</v>
      </c>
      <c r="C11" s="12">
        <v>7623</v>
      </c>
      <c r="D11" s="12">
        <v>42</v>
      </c>
      <c r="E11" s="12">
        <v>181.5</v>
      </c>
      <c r="F11" s="12"/>
      <c r="G11" s="22"/>
      <c r="H11" s="2">
        <v>7</v>
      </c>
      <c r="I11" s="13" t="s">
        <v>5</v>
      </c>
      <c r="J11" s="12">
        <v>3293</v>
      </c>
      <c r="K11" s="12">
        <v>18</v>
      </c>
      <c r="L11" s="23">
        <v>182.94444444444446</v>
      </c>
      <c r="M11" s="12"/>
      <c r="N11" s="22"/>
      <c r="O11" s="2">
        <v>7</v>
      </c>
      <c r="P11" s="13" t="s">
        <v>5</v>
      </c>
      <c r="Q11" s="12">
        <f>SUM(Tableau573511[[#This Row],[QA]]-Tableau572410[[#This Row],[QA]]-Tableau5739[[#This Row],[QA]])</f>
        <v>2192</v>
      </c>
      <c r="R11" s="12">
        <f>SUM(Tableau573511[[#This Row],[Parties]]-Tableau572410[[#This Row],[Parties]]-Tableau5739[[#This Row],[Parties]])</f>
        <v>12</v>
      </c>
      <c r="S11" s="23">
        <f t="shared" si="0"/>
        <v>182.66666666666666</v>
      </c>
      <c r="T11" s="12"/>
      <c r="U11" s="22"/>
      <c r="V11" s="2">
        <v>7</v>
      </c>
      <c r="W11" s="13" t="s">
        <v>5</v>
      </c>
      <c r="X11" s="12">
        <v>13108</v>
      </c>
      <c r="Y11" s="12">
        <v>72</v>
      </c>
      <c r="Z11" s="12">
        <v>182.06</v>
      </c>
    </row>
    <row r="12" spans="1:26" ht="15.75" thickBot="1" x14ac:dyDescent="0.3">
      <c r="A12" s="12">
        <v>8</v>
      </c>
      <c r="B12" s="13" t="s">
        <v>38</v>
      </c>
      <c r="C12" s="12">
        <v>1055</v>
      </c>
      <c r="D12" s="12">
        <v>6</v>
      </c>
      <c r="E12" s="12">
        <v>175.83</v>
      </c>
      <c r="F12" s="12"/>
      <c r="G12" s="12"/>
      <c r="H12" s="12">
        <v>8</v>
      </c>
      <c r="I12" s="13" t="s">
        <v>38</v>
      </c>
      <c r="J12" s="12">
        <v>0</v>
      </c>
      <c r="K12" s="12">
        <v>0</v>
      </c>
      <c r="L12" s="23" t="e">
        <v>#DIV/0!</v>
      </c>
      <c r="M12" s="12"/>
      <c r="N12" s="12"/>
      <c r="O12" s="12">
        <v>8</v>
      </c>
      <c r="P12" s="13" t="s">
        <v>38</v>
      </c>
      <c r="Q12" s="12">
        <f>SUM(Tableau573511[[#This Row],[QA]]-Tableau572410[[#This Row],[QA]]-Tableau5739[[#This Row],[QA]])</f>
        <v>0</v>
      </c>
      <c r="R12" s="12">
        <f>SUM(Tableau573511[[#This Row],[Parties]]-Tableau572410[[#This Row],[Parties]]-Tableau5739[[#This Row],[Parties]])</f>
        <v>0</v>
      </c>
      <c r="S12" s="23" t="e">
        <f t="shared" si="0"/>
        <v>#DIV/0!</v>
      </c>
      <c r="T12" s="12"/>
      <c r="U12" s="12"/>
      <c r="V12" s="12">
        <v>8</v>
      </c>
      <c r="W12" s="13" t="s">
        <v>38</v>
      </c>
      <c r="X12" s="12">
        <v>1055</v>
      </c>
      <c r="Y12" s="12">
        <v>6</v>
      </c>
      <c r="Z12" s="12">
        <v>175.83</v>
      </c>
    </row>
    <row r="13" spans="1:26" ht="15.75" thickBot="1" x14ac:dyDescent="0.3">
      <c r="A13" s="2">
        <v>9</v>
      </c>
      <c r="B13" s="13" t="s">
        <v>26</v>
      </c>
      <c r="C13" s="12">
        <v>926</v>
      </c>
      <c r="D13" s="12">
        <v>6</v>
      </c>
      <c r="E13" s="12">
        <v>154.33000000000001</v>
      </c>
      <c r="F13" s="12"/>
      <c r="G13" s="22"/>
      <c r="H13" s="2">
        <v>9</v>
      </c>
      <c r="I13" s="13" t="s">
        <v>26</v>
      </c>
      <c r="J13" s="12">
        <v>0</v>
      </c>
      <c r="K13" s="12">
        <v>0</v>
      </c>
      <c r="L13" s="23" t="e">
        <v>#DIV/0!</v>
      </c>
      <c r="M13" s="12"/>
      <c r="N13" s="22"/>
      <c r="O13" s="2">
        <v>9</v>
      </c>
      <c r="P13" s="13" t="s">
        <v>26</v>
      </c>
      <c r="Q13" s="12">
        <f>SUM(Tableau573511[[#This Row],[QA]]-Tableau572410[[#This Row],[QA]]-Tableau5739[[#This Row],[QA]])</f>
        <v>0</v>
      </c>
      <c r="R13" s="12">
        <f>SUM(Tableau573511[[#This Row],[Parties]]-Tableau572410[[#This Row],[Parties]]-Tableau5739[[#This Row],[Parties]])</f>
        <v>0</v>
      </c>
      <c r="S13" s="23" t="e">
        <f t="shared" si="0"/>
        <v>#DIV/0!</v>
      </c>
      <c r="T13" s="12"/>
      <c r="U13" s="22"/>
      <c r="V13" s="2">
        <v>9</v>
      </c>
      <c r="W13" s="13" t="s">
        <v>26</v>
      </c>
      <c r="X13" s="12">
        <v>926</v>
      </c>
      <c r="Y13" s="12">
        <v>6</v>
      </c>
      <c r="Z13" s="12">
        <v>154.33000000000001</v>
      </c>
    </row>
    <row r="14" spans="1:26" ht="15.75" thickBot="1" x14ac:dyDescent="0.3">
      <c r="A14" s="12">
        <v>10</v>
      </c>
      <c r="B14" s="13" t="s">
        <v>6</v>
      </c>
      <c r="C14" s="12">
        <v>7544</v>
      </c>
      <c r="D14" s="12">
        <v>42</v>
      </c>
      <c r="E14" s="12">
        <v>179.62</v>
      </c>
      <c r="F14" s="12"/>
      <c r="G14" s="12"/>
      <c r="H14" s="12">
        <v>10</v>
      </c>
      <c r="I14" s="13" t="s">
        <v>6</v>
      </c>
      <c r="J14" s="12">
        <v>3255</v>
      </c>
      <c r="K14" s="12">
        <v>18</v>
      </c>
      <c r="L14" s="23">
        <v>180.83333333333334</v>
      </c>
      <c r="M14" s="12"/>
      <c r="N14" s="12"/>
      <c r="O14" s="12">
        <v>10</v>
      </c>
      <c r="P14" s="13" t="s">
        <v>6</v>
      </c>
      <c r="Q14" s="12">
        <f>SUM(Tableau573511[[#This Row],[QA]]-Tableau572410[[#This Row],[QA]]-Tableau5739[[#This Row],[QA]])</f>
        <v>2094</v>
      </c>
      <c r="R14" s="12">
        <f>SUM(Tableau573511[[#This Row],[Parties]]-Tableau572410[[#This Row],[Parties]]-Tableau5739[[#This Row],[Parties]])</f>
        <v>12</v>
      </c>
      <c r="S14" s="23">
        <f t="shared" si="0"/>
        <v>174.5</v>
      </c>
      <c r="T14" s="12"/>
      <c r="U14" s="12"/>
      <c r="V14" s="12">
        <v>10</v>
      </c>
      <c r="W14" s="13" t="s">
        <v>6</v>
      </c>
      <c r="X14" s="12">
        <v>12893</v>
      </c>
      <c r="Y14" s="12">
        <v>72</v>
      </c>
      <c r="Z14" s="12">
        <v>179.07</v>
      </c>
    </row>
    <row r="15" spans="1:26" ht="15.75" thickBot="1" x14ac:dyDescent="0.3">
      <c r="A15" s="2">
        <v>11</v>
      </c>
      <c r="B15" s="13" t="s">
        <v>48</v>
      </c>
      <c r="C15" s="12">
        <v>2598</v>
      </c>
      <c r="D15" s="12">
        <v>18</v>
      </c>
      <c r="E15" s="12">
        <v>144.33000000000001</v>
      </c>
      <c r="F15" s="12"/>
      <c r="G15" s="22"/>
      <c r="H15" s="2">
        <v>11</v>
      </c>
      <c r="I15" s="13" t="s">
        <v>48</v>
      </c>
      <c r="J15" s="12">
        <v>0</v>
      </c>
      <c r="K15" s="12">
        <v>0</v>
      </c>
      <c r="L15" s="23" t="e">
        <v>#DIV/0!</v>
      </c>
      <c r="M15" s="12"/>
      <c r="N15" s="22"/>
      <c r="O15" s="2">
        <v>11</v>
      </c>
      <c r="P15" s="13" t="s">
        <v>48</v>
      </c>
      <c r="Q15" s="12">
        <f>SUM(Tableau573511[[#This Row],[QA]]-Tableau572410[[#This Row],[QA]]-Tableau5739[[#This Row],[QA]])</f>
        <v>0</v>
      </c>
      <c r="R15" s="12">
        <f>SUM(Tableau573511[[#This Row],[Parties]]-Tableau572410[[#This Row],[Parties]]-Tableau5739[[#This Row],[Parties]])</f>
        <v>0</v>
      </c>
      <c r="S15" s="23" t="e">
        <f t="shared" si="0"/>
        <v>#DIV/0!</v>
      </c>
      <c r="T15" s="12"/>
      <c r="U15" s="22"/>
      <c r="V15" s="2">
        <v>11</v>
      </c>
      <c r="W15" s="13" t="s">
        <v>48</v>
      </c>
      <c r="X15" s="12">
        <v>2598</v>
      </c>
      <c r="Y15" s="12">
        <v>18</v>
      </c>
      <c r="Z15" s="12">
        <v>144.33000000000001</v>
      </c>
    </row>
    <row r="16" spans="1:26" ht="15.75" thickBot="1" x14ac:dyDescent="0.3">
      <c r="A16" s="12">
        <v>12</v>
      </c>
      <c r="B16" s="13" t="s">
        <v>13</v>
      </c>
      <c r="C16" s="12">
        <v>6063</v>
      </c>
      <c r="D16" s="12">
        <v>36</v>
      </c>
      <c r="E16" s="12">
        <v>168.42</v>
      </c>
      <c r="F16" s="12"/>
      <c r="G16" s="12"/>
      <c r="H16" s="12">
        <v>12</v>
      </c>
      <c r="I16" s="13" t="s">
        <v>13</v>
      </c>
      <c r="J16" s="12">
        <v>3221</v>
      </c>
      <c r="K16" s="12">
        <v>18</v>
      </c>
      <c r="L16" s="23">
        <v>178.94444444444446</v>
      </c>
      <c r="M16" s="12"/>
      <c r="N16" s="12"/>
      <c r="O16" s="12">
        <v>12</v>
      </c>
      <c r="P16" s="13" t="s">
        <v>13</v>
      </c>
      <c r="Q16" s="12">
        <f>SUM(Tableau573511[[#This Row],[QA]]-Tableau572410[[#This Row],[QA]]-Tableau5739[[#This Row],[QA]])</f>
        <v>1093</v>
      </c>
      <c r="R16" s="12">
        <f>SUM(Tableau573511[[#This Row],[Parties]]-Tableau572410[[#This Row],[Parties]]-Tableau5739[[#This Row],[Parties]])</f>
        <v>6</v>
      </c>
      <c r="S16" s="23">
        <f t="shared" si="0"/>
        <v>182.16666666666666</v>
      </c>
      <c r="T16" s="12"/>
      <c r="U16" s="12"/>
      <c r="V16" s="12">
        <v>12</v>
      </c>
      <c r="W16" s="13" t="s">
        <v>13</v>
      </c>
      <c r="X16" s="12">
        <v>10377</v>
      </c>
      <c r="Y16" s="12">
        <v>60</v>
      </c>
      <c r="Z16" s="12">
        <v>172.95</v>
      </c>
    </row>
    <row r="17" spans="1:26" ht="15.75" thickBot="1" x14ac:dyDescent="0.3">
      <c r="A17" s="2">
        <v>13</v>
      </c>
      <c r="B17" s="13" t="s">
        <v>34</v>
      </c>
      <c r="C17" s="12">
        <v>6384</v>
      </c>
      <c r="D17" s="12">
        <v>36</v>
      </c>
      <c r="E17" s="12">
        <v>177.33</v>
      </c>
      <c r="F17" s="12"/>
      <c r="G17" s="22"/>
      <c r="H17" s="2">
        <v>13</v>
      </c>
      <c r="I17" s="13" t="s">
        <v>34</v>
      </c>
      <c r="J17" s="12">
        <v>3222</v>
      </c>
      <c r="K17" s="12">
        <v>18</v>
      </c>
      <c r="L17" s="23">
        <v>179</v>
      </c>
      <c r="M17" s="12"/>
      <c r="N17" s="27"/>
      <c r="O17" s="2">
        <v>13</v>
      </c>
      <c r="P17" s="13" t="s">
        <v>34</v>
      </c>
      <c r="Q17" s="12">
        <f>SUM(Tableau573511[[#This Row],[QA]]-Tableau572410[[#This Row],[QA]]-Tableau5739[[#This Row],[QA]])</f>
        <v>1049</v>
      </c>
      <c r="R17" s="12">
        <f>SUM(Tableau573511[[#This Row],[Parties]]-Tableau572410[[#This Row],[Parties]]-Tableau5739[[#This Row],[Parties]])</f>
        <v>6</v>
      </c>
      <c r="S17" s="23">
        <f t="shared" si="0"/>
        <v>174.83333333333334</v>
      </c>
      <c r="T17" s="12"/>
      <c r="U17" s="22"/>
      <c r="V17" s="2">
        <v>13</v>
      </c>
      <c r="W17" s="13" t="s">
        <v>34</v>
      </c>
      <c r="X17" s="12">
        <v>10655</v>
      </c>
      <c r="Y17" s="12">
        <v>60</v>
      </c>
      <c r="Z17" s="12">
        <v>177.58</v>
      </c>
    </row>
    <row r="18" spans="1:26" ht="15.75" thickBot="1" x14ac:dyDescent="0.3">
      <c r="A18" s="12">
        <v>14</v>
      </c>
      <c r="B18" s="13" t="s">
        <v>51</v>
      </c>
      <c r="C18" s="12">
        <v>4123</v>
      </c>
      <c r="D18" s="12">
        <v>30</v>
      </c>
      <c r="E18" s="12">
        <v>137.43</v>
      </c>
      <c r="F18" s="12"/>
      <c r="G18" s="12"/>
      <c r="H18" s="12">
        <v>14</v>
      </c>
      <c r="I18" s="13" t="s">
        <v>57</v>
      </c>
      <c r="J18" s="12">
        <v>2402</v>
      </c>
      <c r="K18" s="12">
        <v>18</v>
      </c>
      <c r="L18" s="23">
        <v>133.44444444444446</v>
      </c>
      <c r="M18" s="21"/>
      <c r="N18" s="32"/>
      <c r="O18" s="12">
        <v>14</v>
      </c>
      <c r="P18" s="13" t="s">
        <v>57</v>
      </c>
      <c r="Q18" s="12">
        <f>SUM(Tableau573511[[#This Row],[QA]]-Tableau572410[[#This Row],[QA]]-Tableau5739[[#This Row],[QA]])</f>
        <v>851</v>
      </c>
      <c r="R18" s="12">
        <f>SUM(Tableau573511[[#This Row],[Parties]]-Tableau572410[[#This Row],[Parties]]-Tableau5739[[#This Row],[Parties]])</f>
        <v>6</v>
      </c>
      <c r="S18" s="23">
        <f t="shared" si="0"/>
        <v>141.83333333333334</v>
      </c>
      <c r="T18" s="21"/>
      <c r="U18" s="12"/>
      <c r="V18" s="12">
        <v>14</v>
      </c>
      <c r="W18" s="13" t="s">
        <v>57</v>
      </c>
      <c r="X18" s="12">
        <v>7376</v>
      </c>
      <c r="Y18" s="12">
        <v>54</v>
      </c>
      <c r="Z18" s="12">
        <v>136.59</v>
      </c>
    </row>
    <row r="19" spans="1:26" ht="15.75" thickBot="1" x14ac:dyDescent="0.3">
      <c r="A19" s="2">
        <v>15</v>
      </c>
      <c r="B19" s="13" t="s">
        <v>33</v>
      </c>
      <c r="C19" s="12">
        <v>5159</v>
      </c>
      <c r="D19" s="12">
        <v>30</v>
      </c>
      <c r="E19" s="12">
        <v>171.97</v>
      </c>
      <c r="F19" s="12"/>
      <c r="G19" s="22"/>
      <c r="H19" s="2">
        <v>15</v>
      </c>
      <c r="I19" s="13" t="s">
        <v>33</v>
      </c>
      <c r="J19" s="12">
        <v>3041</v>
      </c>
      <c r="K19" s="12">
        <v>18</v>
      </c>
      <c r="L19" s="23">
        <v>168.94444444444446</v>
      </c>
      <c r="M19" s="32"/>
      <c r="N19" s="22"/>
      <c r="O19" s="2">
        <v>15</v>
      </c>
      <c r="P19" s="13" t="s">
        <v>33</v>
      </c>
      <c r="Q19" s="12">
        <f>SUM(Tableau573511[[#This Row],[QA]]-Tableau572410[[#This Row],[QA]]-Tableau5739[[#This Row],[QA]])</f>
        <v>1033</v>
      </c>
      <c r="R19" s="12">
        <f>SUM(Tableau573511[[#This Row],[Parties]]-Tableau572410[[#This Row],[Parties]]-Tableau5739[[#This Row],[Parties]])</f>
        <v>6</v>
      </c>
      <c r="S19" s="23">
        <f t="shared" si="0"/>
        <v>172.16666666666666</v>
      </c>
      <c r="T19" s="32"/>
      <c r="U19" s="22"/>
      <c r="V19" s="2">
        <v>15</v>
      </c>
      <c r="W19" s="13" t="s">
        <v>33</v>
      </c>
      <c r="X19" s="12">
        <v>9233</v>
      </c>
      <c r="Y19" s="12">
        <v>54</v>
      </c>
      <c r="Z19" s="12">
        <v>170.98</v>
      </c>
    </row>
    <row r="20" spans="1:26" ht="15.75" thickBot="1" x14ac:dyDescent="0.3">
      <c r="A20" s="12">
        <v>16</v>
      </c>
      <c r="B20" s="13" t="s">
        <v>63</v>
      </c>
      <c r="C20" s="12">
        <v>0</v>
      </c>
      <c r="D20" s="12">
        <v>0</v>
      </c>
      <c r="E20" s="12">
        <v>0</v>
      </c>
      <c r="F20" s="12"/>
      <c r="G20" s="12"/>
      <c r="H20" s="12">
        <v>16</v>
      </c>
      <c r="I20" s="13" t="s">
        <v>63</v>
      </c>
      <c r="J20" s="12">
        <v>0</v>
      </c>
      <c r="K20" s="12">
        <v>0</v>
      </c>
      <c r="L20" s="23">
        <v>0</v>
      </c>
      <c r="M20" s="32"/>
      <c r="N20" s="12"/>
      <c r="O20" s="12">
        <v>16</v>
      </c>
      <c r="P20" s="13" t="s">
        <v>63</v>
      </c>
      <c r="Q20" s="12">
        <f>SUM(Tableau573511[[#This Row],[QA]]-Tableau572410[[#This Row],[QA]]-Tableau5739[[#This Row],[QA]])</f>
        <v>775</v>
      </c>
      <c r="R20" s="12">
        <f>SUM(Tableau573511[[#This Row],[Parties]]-Tableau572410[[#This Row],[Parties]]-Tableau5739[[#This Row],[Parties]])</f>
        <v>6</v>
      </c>
      <c r="S20" s="23">
        <f t="shared" ref="S20:S21" si="2">SUM(Q20/R20)</f>
        <v>129.16666666666666</v>
      </c>
      <c r="T20" s="32"/>
      <c r="U20" s="12"/>
      <c r="V20" s="12">
        <v>16</v>
      </c>
      <c r="W20" s="13" t="s">
        <v>63</v>
      </c>
      <c r="X20" s="12">
        <v>775</v>
      </c>
      <c r="Y20" s="12">
        <v>6</v>
      </c>
      <c r="Z20" s="12">
        <v>129.16999999999999</v>
      </c>
    </row>
    <row r="21" spans="1:26" ht="15.75" thickBot="1" x14ac:dyDescent="0.3">
      <c r="A21" s="2">
        <v>17</v>
      </c>
      <c r="B21" s="13" t="s">
        <v>36</v>
      </c>
      <c r="C21" s="12">
        <v>2003</v>
      </c>
      <c r="D21" s="12">
        <v>12</v>
      </c>
      <c r="E21" s="12">
        <v>166.92</v>
      </c>
      <c r="F21" s="32"/>
      <c r="G21" s="22"/>
      <c r="H21" s="2">
        <v>17</v>
      </c>
      <c r="I21" s="13" t="s">
        <v>36</v>
      </c>
      <c r="J21" s="12">
        <v>0</v>
      </c>
      <c r="K21" s="12">
        <v>0</v>
      </c>
      <c r="L21" s="23" t="e">
        <v>#DIV/0!</v>
      </c>
      <c r="M21" s="12"/>
      <c r="N21" s="33"/>
      <c r="O21" s="2">
        <v>17</v>
      </c>
      <c r="P21" s="13" t="s">
        <v>36</v>
      </c>
      <c r="Q21" s="12">
        <f>SUM(Tableau573511[[#This Row],[QA]]-Tableau572410[[#This Row],[QA]]-Tableau5739[[#This Row],[QA]])</f>
        <v>1031</v>
      </c>
      <c r="R21" s="12">
        <f>SUM(Tableau573511[[#This Row],[Parties]]-Tableau572410[[#This Row],[Parties]]-Tableau5739[[#This Row],[Parties]])</f>
        <v>6</v>
      </c>
      <c r="S21" s="23">
        <f t="shared" si="2"/>
        <v>171.83333333333334</v>
      </c>
      <c r="T21" s="12"/>
      <c r="U21" s="22"/>
      <c r="V21" s="2">
        <v>17</v>
      </c>
      <c r="W21" s="13" t="s">
        <v>36</v>
      </c>
      <c r="X21" s="12">
        <v>3034</v>
      </c>
      <c r="Y21" s="12">
        <v>18</v>
      </c>
      <c r="Z21" s="12">
        <v>168.56</v>
      </c>
    </row>
    <row r="22" spans="1:26" ht="15.75" thickBot="1" x14ac:dyDescent="0.3">
      <c r="A22" s="12">
        <v>18</v>
      </c>
      <c r="B22" s="13" t="s">
        <v>12</v>
      </c>
      <c r="C22" s="12">
        <v>6633</v>
      </c>
      <c r="D22" s="12">
        <v>36</v>
      </c>
      <c r="E22" s="12">
        <v>184.25</v>
      </c>
      <c r="F22" s="12"/>
      <c r="G22" s="12"/>
      <c r="H22" s="12">
        <v>18</v>
      </c>
      <c r="I22" s="13" t="s">
        <v>12</v>
      </c>
      <c r="J22" s="12">
        <v>2315</v>
      </c>
      <c r="K22" s="12">
        <v>12</v>
      </c>
      <c r="L22" s="23">
        <v>192.91666666666666</v>
      </c>
      <c r="M22" s="12"/>
      <c r="N22" s="12"/>
      <c r="O22" s="12">
        <v>18</v>
      </c>
      <c r="P22" s="13" t="s">
        <v>12</v>
      </c>
      <c r="Q22" s="12">
        <f>SUM(Tableau573511[[#This Row],[QA]]-Tableau572410[[#This Row],[QA]]-Tableau5739[[#This Row],[QA]])</f>
        <v>2281</v>
      </c>
      <c r="R22" s="12">
        <f>SUM(Tableau573511[[#This Row],[Parties]]-Tableau572410[[#This Row],[Parties]]-Tableau5739[[#This Row],[Parties]])</f>
        <v>12</v>
      </c>
      <c r="S22" s="23">
        <f t="shared" ref="S22:S28" si="3">SUM(Q22/R22)</f>
        <v>190.08333333333334</v>
      </c>
      <c r="T22" s="12"/>
      <c r="U22" s="12"/>
      <c r="V22" s="12">
        <v>18</v>
      </c>
      <c r="W22" s="13" t="s">
        <v>12</v>
      </c>
      <c r="X22" s="12">
        <v>11229</v>
      </c>
      <c r="Y22" s="12">
        <v>60</v>
      </c>
      <c r="Z22" s="12">
        <v>187.15</v>
      </c>
    </row>
    <row r="23" spans="1:26" ht="15.75" thickBot="1" x14ac:dyDescent="0.3">
      <c r="A23" s="2">
        <v>19</v>
      </c>
      <c r="B23" s="13" t="s">
        <v>41</v>
      </c>
      <c r="C23" s="12">
        <v>3964</v>
      </c>
      <c r="D23" s="12">
        <v>24</v>
      </c>
      <c r="E23" s="12">
        <v>165.17</v>
      </c>
      <c r="F23" s="12"/>
      <c r="G23" s="27"/>
      <c r="H23" s="2">
        <v>19</v>
      </c>
      <c r="I23" s="13" t="s">
        <v>41</v>
      </c>
      <c r="J23" s="12">
        <v>1057</v>
      </c>
      <c r="K23" s="12">
        <v>6</v>
      </c>
      <c r="L23" s="23">
        <v>176.16666666666666</v>
      </c>
      <c r="M23" s="32"/>
      <c r="N23" s="22"/>
      <c r="O23" s="2">
        <v>19</v>
      </c>
      <c r="P23" s="13" t="s">
        <v>41</v>
      </c>
      <c r="Q23" s="12">
        <f>SUM(Tableau573511[[#This Row],[QA]]-Tableau572410[[#This Row],[QA]]-Tableau5739[[#This Row],[QA]])</f>
        <v>2167</v>
      </c>
      <c r="R23" s="12">
        <f>SUM(Tableau573511[[#This Row],[Parties]]-Tableau572410[[#This Row],[Parties]]-Tableau5739[[#This Row],[Parties]])</f>
        <v>12</v>
      </c>
      <c r="S23" s="23">
        <f t="shared" si="3"/>
        <v>180.58333333333334</v>
      </c>
      <c r="T23" s="32"/>
      <c r="U23" s="22"/>
      <c r="V23" s="2">
        <v>19</v>
      </c>
      <c r="W23" s="13" t="s">
        <v>41</v>
      </c>
      <c r="X23" s="12">
        <v>7188</v>
      </c>
      <c r="Y23" s="12">
        <v>42</v>
      </c>
      <c r="Z23" s="12">
        <v>171.14</v>
      </c>
    </row>
    <row r="24" spans="1:26" ht="15.75" thickBot="1" x14ac:dyDescent="0.3">
      <c r="A24" s="12">
        <v>20</v>
      </c>
      <c r="B24" s="13" t="s">
        <v>18</v>
      </c>
      <c r="C24" s="12">
        <v>3794</v>
      </c>
      <c r="D24" s="12">
        <v>30</v>
      </c>
      <c r="E24" s="12">
        <v>126.47</v>
      </c>
      <c r="F24" s="32"/>
      <c r="G24" s="12"/>
      <c r="H24" s="12">
        <v>20</v>
      </c>
      <c r="I24" s="13" t="s">
        <v>18</v>
      </c>
      <c r="J24" s="12">
        <v>1839</v>
      </c>
      <c r="K24" s="12">
        <v>12</v>
      </c>
      <c r="L24" s="23">
        <v>153.25</v>
      </c>
      <c r="M24" s="12"/>
      <c r="N24" s="12"/>
      <c r="O24" s="12">
        <v>20</v>
      </c>
      <c r="P24" s="13" t="s">
        <v>18</v>
      </c>
      <c r="Q24" s="12">
        <f>SUM(Tableau573511[[#This Row],[QA]]-Tableau572410[[#This Row],[QA]]-Tableau5739[[#This Row],[QA]])</f>
        <v>1599</v>
      </c>
      <c r="R24" s="12">
        <f>SUM(Tableau573511[[#This Row],[Parties]]-Tableau572410[[#This Row],[Parties]]-Tableau5739[[#This Row],[Parties]])</f>
        <v>12</v>
      </c>
      <c r="S24" s="23">
        <f t="shared" si="3"/>
        <v>133.25</v>
      </c>
      <c r="T24" s="12"/>
      <c r="U24" s="12"/>
      <c r="V24" s="12">
        <v>20</v>
      </c>
      <c r="W24" s="13" t="s">
        <v>18</v>
      </c>
      <c r="X24" s="12">
        <v>7232</v>
      </c>
      <c r="Y24" s="12">
        <v>54</v>
      </c>
      <c r="Z24" s="12">
        <v>133.93</v>
      </c>
    </row>
    <row r="25" spans="1:26" ht="15.75" thickBot="1" x14ac:dyDescent="0.3">
      <c r="A25" s="2">
        <v>21</v>
      </c>
      <c r="B25" s="13" t="s">
        <v>47</v>
      </c>
      <c r="C25" s="12">
        <v>5464</v>
      </c>
      <c r="D25" s="12">
        <v>30</v>
      </c>
      <c r="E25" s="12">
        <v>182.13</v>
      </c>
      <c r="F25" s="12"/>
      <c r="G25" s="22"/>
      <c r="H25" s="2">
        <v>21</v>
      </c>
      <c r="I25" s="13" t="s">
        <v>47</v>
      </c>
      <c r="J25" s="12">
        <v>2212</v>
      </c>
      <c r="K25" s="12">
        <v>12</v>
      </c>
      <c r="L25" s="23">
        <v>184.33333333333334</v>
      </c>
      <c r="M25" s="12"/>
      <c r="N25" s="22"/>
      <c r="O25" s="2">
        <v>21</v>
      </c>
      <c r="P25" s="13" t="s">
        <v>47</v>
      </c>
      <c r="Q25" s="12">
        <f>SUM(Tableau573511[[#This Row],[QA]]-Tableau572410[[#This Row],[QA]]-Tableau5739[[#This Row],[QA]])</f>
        <v>0</v>
      </c>
      <c r="R25" s="12">
        <f>SUM(Tableau573511[[#This Row],[Parties]]-Tableau572410[[#This Row],[Parties]]-Tableau5739[[#This Row],[Parties]])</f>
        <v>0</v>
      </c>
      <c r="S25" s="23" t="e">
        <f t="shared" si="3"/>
        <v>#DIV/0!</v>
      </c>
      <c r="T25" s="12"/>
      <c r="U25" s="22"/>
      <c r="V25" s="2">
        <v>21</v>
      </c>
      <c r="W25" s="13" t="s">
        <v>47</v>
      </c>
      <c r="X25" s="12">
        <v>7676</v>
      </c>
      <c r="Y25" s="12">
        <v>42</v>
      </c>
      <c r="Z25" s="12">
        <v>182.76</v>
      </c>
    </row>
    <row r="26" spans="1:26" ht="15.75" thickBot="1" x14ac:dyDescent="0.3">
      <c r="A26" s="12">
        <v>22</v>
      </c>
      <c r="B26" s="13" t="s">
        <v>24</v>
      </c>
      <c r="C26" s="12">
        <v>3662</v>
      </c>
      <c r="D26" s="12">
        <v>24</v>
      </c>
      <c r="E26" s="12">
        <v>152.58000000000001</v>
      </c>
      <c r="F26" s="12"/>
      <c r="G26" s="12"/>
      <c r="H26" s="12">
        <v>22</v>
      </c>
      <c r="I26" s="13" t="s">
        <v>24</v>
      </c>
      <c r="J26" s="12">
        <v>2866</v>
      </c>
      <c r="K26" s="12">
        <v>18</v>
      </c>
      <c r="L26" s="23">
        <v>159.22222222222223</v>
      </c>
      <c r="M26" s="12"/>
      <c r="N26" s="12"/>
      <c r="O26" s="12">
        <v>22</v>
      </c>
      <c r="P26" s="13" t="s">
        <v>24</v>
      </c>
      <c r="Q26" s="12">
        <f>SUM(Tableau573511[[#This Row],[QA]]-Tableau572410[[#This Row],[QA]]-Tableau5739[[#This Row],[QA]])</f>
        <v>893</v>
      </c>
      <c r="R26" s="12">
        <f>SUM(Tableau573511[[#This Row],[Parties]]-Tableau572410[[#This Row],[Parties]]-Tableau5739[[#This Row],[Parties]])</f>
        <v>6</v>
      </c>
      <c r="S26" s="23">
        <f t="shared" si="3"/>
        <v>148.83333333333334</v>
      </c>
      <c r="T26" s="12"/>
      <c r="U26" s="12"/>
      <c r="V26" s="12">
        <v>22</v>
      </c>
      <c r="W26" s="13" t="s">
        <v>24</v>
      </c>
      <c r="X26" s="12">
        <v>7421</v>
      </c>
      <c r="Y26" s="12">
        <v>48</v>
      </c>
      <c r="Z26" s="12">
        <v>154.6</v>
      </c>
    </row>
    <row r="27" spans="1:26" ht="15.75" thickBot="1" x14ac:dyDescent="0.3">
      <c r="A27" s="2">
        <v>23</v>
      </c>
      <c r="B27" s="13" t="s">
        <v>49</v>
      </c>
      <c r="C27" s="12">
        <v>961</v>
      </c>
      <c r="D27" s="12">
        <v>6</v>
      </c>
      <c r="E27" s="12">
        <v>160.16999999999999</v>
      </c>
      <c r="F27" s="12"/>
      <c r="G27" s="22"/>
      <c r="H27" s="2">
        <v>23</v>
      </c>
      <c r="I27" s="13" t="s">
        <v>49</v>
      </c>
      <c r="J27" s="12">
        <v>0</v>
      </c>
      <c r="K27" s="12">
        <v>0</v>
      </c>
      <c r="L27" s="23" t="e">
        <v>#DIV/0!</v>
      </c>
      <c r="M27" s="12"/>
      <c r="N27" s="22"/>
      <c r="O27" s="2">
        <v>23</v>
      </c>
      <c r="P27" s="13" t="s">
        <v>49</v>
      </c>
      <c r="Q27" s="12">
        <f>SUM(Tableau573511[[#This Row],[QA]]-Tableau572410[[#This Row],[QA]]-Tableau5739[[#This Row],[QA]])</f>
        <v>0</v>
      </c>
      <c r="R27" s="12">
        <f>SUM(Tableau573511[[#This Row],[Parties]]-Tableau572410[[#This Row],[Parties]]-Tableau5739[[#This Row],[Parties]])</f>
        <v>0</v>
      </c>
      <c r="S27" s="23" t="e">
        <f t="shared" si="3"/>
        <v>#DIV/0!</v>
      </c>
      <c r="T27" s="12"/>
      <c r="U27" s="22"/>
      <c r="V27" s="2">
        <v>23</v>
      </c>
      <c r="W27" s="13" t="s">
        <v>49</v>
      </c>
      <c r="X27" s="12">
        <v>961</v>
      </c>
      <c r="Y27" s="12">
        <v>6</v>
      </c>
      <c r="Z27" s="12">
        <v>160.16999999999999</v>
      </c>
    </row>
    <row r="28" spans="1:26" ht="15.75" thickBot="1" x14ac:dyDescent="0.3">
      <c r="A28" s="12">
        <v>24</v>
      </c>
      <c r="B28" s="13" t="s">
        <v>39</v>
      </c>
      <c r="C28" s="12">
        <v>1915</v>
      </c>
      <c r="D28" s="12">
        <v>12</v>
      </c>
      <c r="E28" s="12">
        <v>159.58000000000001</v>
      </c>
      <c r="F28" s="12"/>
      <c r="G28" s="12"/>
      <c r="H28" s="12">
        <v>24</v>
      </c>
      <c r="I28" s="13" t="s">
        <v>39</v>
      </c>
      <c r="J28" s="12">
        <v>0</v>
      </c>
      <c r="K28" s="12">
        <v>0</v>
      </c>
      <c r="L28" s="23" t="e">
        <v>#DIV/0!</v>
      </c>
      <c r="M28" s="12"/>
      <c r="N28" s="12"/>
      <c r="O28" s="12">
        <v>24</v>
      </c>
      <c r="P28" s="13" t="s">
        <v>39</v>
      </c>
      <c r="Q28" s="12">
        <f>SUM(Tableau573511[[#This Row],[QA]]-Tableau572410[[#This Row],[QA]]-Tableau5739[[#This Row],[QA]])</f>
        <v>0</v>
      </c>
      <c r="R28" s="12">
        <f>SUM(Tableau573511[[#This Row],[Parties]]-Tableau572410[[#This Row],[Parties]]-Tableau5739[[#This Row],[Parties]])</f>
        <v>0</v>
      </c>
      <c r="S28" s="23" t="e">
        <f t="shared" si="3"/>
        <v>#DIV/0!</v>
      </c>
      <c r="T28" s="12"/>
      <c r="U28" s="12"/>
      <c r="V28" s="12">
        <v>24</v>
      </c>
      <c r="W28" s="13" t="s">
        <v>39</v>
      </c>
      <c r="X28" s="12">
        <v>1915</v>
      </c>
      <c r="Y28" s="12">
        <v>12</v>
      </c>
      <c r="Z28" s="12">
        <v>159.58000000000001</v>
      </c>
    </row>
    <row r="29" spans="1:26" ht="15.75" thickBot="1" x14ac:dyDescent="0.3">
      <c r="A29" s="2">
        <v>25</v>
      </c>
      <c r="B29" s="13" t="s">
        <v>62</v>
      </c>
      <c r="C29" s="12">
        <v>0</v>
      </c>
      <c r="D29" s="12">
        <v>0</v>
      </c>
      <c r="E29" s="12">
        <v>0</v>
      </c>
      <c r="F29" s="12"/>
      <c r="G29" s="27"/>
      <c r="H29" s="2">
        <v>25</v>
      </c>
      <c r="I29" s="13" t="s">
        <v>62</v>
      </c>
      <c r="J29" s="12">
        <v>0</v>
      </c>
      <c r="K29" s="12">
        <v>0</v>
      </c>
      <c r="L29" s="23">
        <v>0</v>
      </c>
      <c r="M29" s="12"/>
      <c r="N29" s="22"/>
      <c r="O29" s="2">
        <v>25</v>
      </c>
      <c r="P29" s="13" t="s">
        <v>62</v>
      </c>
      <c r="Q29" s="12">
        <f>SUM(Tableau573511[[#This Row],[QA]]-Tableau572410[[#This Row],[QA]]-Tableau5739[[#This Row],[QA]])</f>
        <v>1043</v>
      </c>
      <c r="R29" s="12">
        <f>SUM(Tableau573511[[#This Row],[Parties]]-Tableau572410[[#This Row],[Parties]]-Tableau5739[[#This Row],[Parties]])</f>
        <v>6</v>
      </c>
      <c r="S29" s="23">
        <f t="shared" ref="S29:S45" si="4">SUM(Q29/R29)</f>
        <v>173.83333333333334</v>
      </c>
      <c r="T29" s="12"/>
      <c r="U29" s="22"/>
      <c r="V29" s="2">
        <v>25</v>
      </c>
      <c r="W29" s="13" t="s">
        <v>62</v>
      </c>
      <c r="X29" s="12">
        <v>1043</v>
      </c>
      <c r="Y29" s="12">
        <v>6</v>
      </c>
      <c r="Z29" s="12">
        <v>173.83</v>
      </c>
    </row>
    <row r="30" spans="1:26" ht="15.75" thickBot="1" x14ac:dyDescent="0.3">
      <c r="A30" s="12">
        <v>26</v>
      </c>
      <c r="B30" s="13" t="s">
        <v>29</v>
      </c>
      <c r="C30" s="12">
        <v>6238</v>
      </c>
      <c r="D30" s="12">
        <v>36</v>
      </c>
      <c r="E30" s="12">
        <v>173.28</v>
      </c>
      <c r="F30" s="12"/>
      <c r="G30" s="12"/>
      <c r="H30" s="12">
        <v>26</v>
      </c>
      <c r="I30" s="13" t="s">
        <v>29</v>
      </c>
      <c r="J30" s="12">
        <v>2857</v>
      </c>
      <c r="K30" s="12">
        <v>18</v>
      </c>
      <c r="L30" s="23">
        <v>158.72222222222223</v>
      </c>
      <c r="M30" s="12"/>
      <c r="N30" s="12"/>
      <c r="O30" s="12">
        <v>26</v>
      </c>
      <c r="P30" s="13" t="s">
        <v>29</v>
      </c>
      <c r="Q30" s="12">
        <f>SUM(Tableau573511[[#This Row],[QA]]-Tableau572410[[#This Row],[QA]]-Tableau5739[[#This Row],[QA]])</f>
        <v>1864</v>
      </c>
      <c r="R30" s="12">
        <f>SUM(Tableau573511[[#This Row],[Parties]]-Tableau572410[[#This Row],[Parties]]-Tableau5739[[#This Row],[Parties]])</f>
        <v>12</v>
      </c>
      <c r="S30" s="23">
        <f t="shared" si="4"/>
        <v>155.33333333333334</v>
      </c>
      <c r="T30" s="12"/>
      <c r="U30" s="12"/>
      <c r="V30" s="12">
        <v>26</v>
      </c>
      <c r="W30" s="13" t="s">
        <v>60</v>
      </c>
      <c r="X30" s="12">
        <v>10959</v>
      </c>
      <c r="Y30" s="12">
        <v>66</v>
      </c>
      <c r="Z30" s="12">
        <v>166.05</v>
      </c>
    </row>
    <row r="31" spans="1:26" ht="15.75" thickBot="1" x14ac:dyDescent="0.3">
      <c r="A31" s="2">
        <v>27</v>
      </c>
      <c r="B31" s="13" t="s">
        <v>55</v>
      </c>
      <c r="C31" s="12">
        <v>923</v>
      </c>
      <c r="D31" s="12">
        <v>6</v>
      </c>
      <c r="E31" s="12">
        <v>153.83000000000001</v>
      </c>
      <c r="F31" s="12"/>
      <c r="G31" s="22"/>
      <c r="H31" s="2">
        <v>27</v>
      </c>
      <c r="I31" s="13" t="s">
        <v>55</v>
      </c>
      <c r="J31" s="12">
        <v>0</v>
      </c>
      <c r="K31" s="12">
        <v>0</v>
      </c>
      <c r="L31" s="23" t="e">
        <v>#DIV/0!</v>
      </c>
      <c r="M31" s="12"/>
      <c r="N31" s="22"/>
      <c r="O31" s="2">
        <v>27</v>
      </c>
      <c r="P31" s="13" t="s">
        <v>55</v>
      </c>
      <c r="Q31" s="12">
        <f>SUM(Tableau573511[[#This Row],[QA]]-Tableau572410[[#This Row],[QA]]-Tableau5739[[#This Row],[QA]])</f>
        <v>0</v>
      </c>
      <c r="R31" s="12">
        <f>SUM(Tableau573511[[#This Row],[Parties]]-Tableau572410[[#This Row],[Parties]]-Tableau5739[[#This Row],[Parties]])</f>
        <v>0</v>
      </c>
      <c r="S31" s="23" t="e">
        <f t="shared" si="4"/>
        <v>#DIV/0!</v>
      </c>
      <c r="T31" s="12"/>
      <c r="U31" s="22"/>
      <c r="V31" s="2">
        <v>27</v>
      </c>
      <c r="W31" s="13" t="s">
        <v>55</v>
      </c>
      <c r="X31" s="12">
        <v>923</v>
      </c>
      <c r="Y31" s="12">
        <v>6</v>
      </c>
      <c r="Z31" s="12">
        <v>153.83000000000001</v>
      </c>
    </row>
    <row r="32" spans="1:26" ht="15.75" thickBot="1" x14ac:dyDescent="0.3">
      <c r="A32" s="12">
        <v>28</v>
      </c>
      <c r="B32" s="13" t="s">
        <v>23</v>
      </c>
      <c r="C32" s="12">
        <v>4188</v>
      </c>
      <c r="D32" s="12">
        <v>24</v>
      </c>
      <c r="E32" s="12">
        <v>174.5</v>
      </c>
      <c r="F32" s="12"/>
      <c r="G32" s="12"/>
      <c r="H32" s="12">
        <v>28</v>
      </c>
      <c r="I32" s="13" t="s">
        <v>23</v>
      </c>
      <c r="J32" s="12">
        <v>891</v>
      </c>
      <c r="K32" s="12">
        <v>6</v>
      </c>
      <c r="L32" s="23">
        <v>148.5</v>
      </c>
      <c r="M32" s="12"/>
      <c r="N32" s="12"/>
      <c r="O32" s="12">
        <v>28</v>
      </c>
      <c r="P32" s="13" t="s">
        <v>23</v>
      </c>
      <c r="Q32" s="12">
        <f>SUM(Tableau573511[[#This Row],[QA]]-Tableau572410[[#This Row],[QA]]-Tableau5739[[#This Row],[QA]])</f>
        <v>0</v>
      </c>
      <c r="R32" s="12">
        <f>SUM(Tableau573511[[#This Row],[Parties]]-Tableau572410[[#This Row],[Parties]]-Tableau5739[[#This Row],[Parties]])</f>
        <v>0</v>
      </c>
      <c r="S32" s="23" t="e">
        <f t="shared" si="4"/>
        <v>#DIV/0!</v>
      </c>
      <c r="T32" s="12"/>
      <c r="U32" s="12"/>
      <c r="V32" s="12">
        <v>28</v>
      </c>
      <c r="W32" s="13" t="s">
        <v>23</v>
      </c>
      <c r="X32" s="12">
        <v>5079</v>
      </c>
      <c r="Y32" s="12">
        <v>30</v>
      </c>
      <c r="Z32" s="12">
        <v>169.3</v>
      </c>
    </row>
    <row r="33" spans="1:26" ht="15.75" thickBot="1" x14ac:dyDescent="0.3">
      <c r="A33" s="2">
        <v>29</v>
      </c>
      <c r="B33" s="13" t="s">
        <v>52</v>
      </c>
      <c r="C33" s="12">
        <v>879</v>
      </c>
      <c r="D33" s="12">
        <v>6</v>
      </c>
      <c r="E33" s="12">
        <v>146.5</v>
      </c>
      <c r="F33" s="12"/>
      <c r="G33" s="22"/>
      <c r="H33" s="2">
        <v>29</v>
      </c>
      <c r="I33" s="13" t="s">
        <v>52</v>
      </c>
      <c r="J33" s="12">
        <v>0</v>
      </c>
      <c r="K33" s="12">
        <v>0</v>
      </c>
      <c r="L33" s="23" t="e">
        <v>#DIV/0!</v>
      </c>
      <c r="M33" s="12"/>
      <c r="N33" s="33"/>
      <c r="O33" s="2">
        <v>29</v>
      </c>
      <c r="P33" s="13" t="s">
        <v>52</v>
      </c>
      <c r="Q33" s="12">
        <f>SUM(Tableau573511[[#This Row],[QA]]-Tableau572410[[#This Row],[QA]]-Tableau5739[[#This Row],[QA]])</f>
        <v>0</v>
      </c>
      <c r="R33" s="12">
        <f>SUM(Tableau573511[[#This Row],[Parties]]-Tableau572410[[#This Row],[Parties]]-Tableau5739[[#This Row],[Parties]])</f>
        <v>0</v>
      </c>
      <c r="S33" s="23" t="e">
        <f t="shared" si="4"/>
        <v>#DIV/0!</v>
      </c>
      <c r="T33" s="12"/>
      <c r="U33" s="22"/>
      <c r="V33" s="2">
        <v>29</v>
      </c>
      <c r="W33" s="13" t="s">
        <v>52</v>
      </c>
      <c r="X33" s="12">
        <v>879</v>
      </c>
      <c r="Y33" s="12">
        <v>6</v>
      </c>
      <c r="Z33" s="12">
        <v>146.5</v>
      </c>
    </row>
    <row r="34" spans="1:26" ht="15.75" thickBot="1" x14ac:dyDescent="0.3">
      <c r="A34" s="12">
        <v>30</v>
      </c>
      <c r="B34" s="13" t="s">
        <v>40</v>
      </c>
      <c r="C34" s="12">
        <v>3623</v>
      </c>
      <c r="D34" s="12">
        <v>24</v>
      </c>
      <c r="E34" s="12">
        <v>150.96</v>
      </c>
      <c r="F34" s="12"/>
      <c r="G34" s="21"/>
      <c r="H34" s="12">
        <v>30</v>
      </c>
      <c r="I34" s="13" t="s">
        <v>40</v>
      </c>
      <c r="J34" s="12">
        <v>1849</v>
      </c>
      <c r="K34" s="12">
        <v>12</v>
      </c>
      <c r="L34" s="23">
        <v>154.08333333333334</v>
      </c>
      <c r="M34" s="12"/>
      <c r="N34" s="12"/>
      <c r="O34" s="12">
        <v>30</v>
      </c>
      <c r="P34" s="13" t="s">
        <v>40</v>
      </c>
      <c r="Q34" s="12">
        <f>SUM(Tableau573511[[#This Row],[QA]]-Tableau572410[[#This Row],[QA]]-Tableau5739[[#This Row],[QA]])</f>
        <v>1966</v>
      </c>
      <c r="R34" s="12">
        <f>SUM(Tableau573511[[#This Row],[Parties]]-Tableau572410[[#This Row],[Parties]]-Tableau5739[[#This Row],[Parties]])</f>
        <v>12</v>
      </c>
      <c r="S34" s="23">
        <f t="shared" si="4"/>
        <v>163.83333333333334</v>
      </c>
      <c r="T34" s="12"/>
      <c r="U34" s="12"/>
      <c r="V34" s="12">
        <v>30</v>
      </c>
      <c r="W34" s="13" t="s">
        <v>40</v>
      </c>
      <c r="X34" s="12">
        <v>7438</v>
      </c>
      <c r="Y34" s="12">
        <v>48</v>
      </c>
      <c r="Z34" s="12">
        <v>154.96</v>
      </c>
    </row>
    <row r="35" spans="1:26" ht="15.75" thickBot="1" x14ac:dyDescent="0.3">
      <c r="A35" s="2">
        <v>31</v>
      </c>
      <c r="B35" s="13" t="s">
        <v>20</v>
      </c>
      <c r="C35" s="12">
        <v>4816</v>
      </c>
      <c r="D35" s="12">
        <v>36</v>
      </c>
      <c r="E35" s="12">
        <v>133.78</v>
      </c>
      <c r="F35" s="12"/>
      <c r="G35" s="22"/>
      <c r="H35" s="2">
        <v>31</v>
      </c>
      <c r="I35" s="13" t="s">
        <v>20</v>
      </c>
      <c r="J35" s="12">
        <v>2128</v>
      </c>
      <c r="K35" s="12">
        <v>12</v>
      </c>
      <c r="L35" s="23">
        <v>177.33333333333334</v>
      </c>
      <c r="M35" s="12"/>
      <c r="N35" s="33"/>
      <c r="O35" s="2">
        <v>31</v>
      </c>
      <c r="P35" s="13" t="s">
        <v>20</v>
      </c>
      <c r="Q35" s="12">
        <f>SUM(Tableau573511[[#This Row],[QA]]-Tableau572410[[#This Row],[QA]]-Tableau5739[[#This Row],[QA]])</f>
        <v>0</v>
      </c>
      <c r="R35" s="12">
        <f>SUM(Tableau573511[[#This Row],[Parties]]-Tableau572410[[#This Row],[Parties]]-Tableau5739[[#This Row],[Parties]])</f>
        <v>0</v>
      </c>
      <c r="S35" s="23" t="e">
        <f t="shared" si="4"/>
        <v>#DIV/0!</v>
      </c>
      <c r="T35" s="12"/>
      <c r="U35" s="22"/>
      <c r="V35" s="2">
        <v>31</v>
      </c>
      <c r="W35" s="13" t="s">
        <v>20</v>
      </c>
      <c r="X35" s="12">
        <v>6944</v>
      </c>
      <c r="Y35" s="12">
        <v>48</v>
      </c>
      <c r="Z35" s="12">
        <v>144.66999999999999</v>
      </c>
    </row>
    <row r="36" spans="1:26" ht="15.75" thickBot="1" x14ac:dyDescent="0.3">
      <c r="A36" s="12">
        <v>32</v>
      </c>
      <c r="B36" s="13" t="s">
        <v>30</v>
      </c>
      <c r="C36" s="12">
        <v>921</v>
      </c>
      <c r="D36" s="12">
        <v>6</v>
      </c>
      <c r="E36" s="12">
        <v>153.5</v>
      </c>
      <c r="F36" s="12"/>
      <c r="G36" s="22"/>
      <c r="H36" s="12">
        <v>32</v>
      </c>
      <c r="I36" s="13" t="s">
        <v>30</v>
      </c>
      <c r="J36" s="12">
        <v>1031</v>
      </c>
      <c r="K36" s="12">
        <v>6</v>
      </c>
      <c r="L36" s="23">
        <v>171.83333333333334</v>
      </c>
      <c r="M36" s="32"/>
      <c r="N36" s="22"/>
      <c r="O36" s="12">
        <v>32</v>
      </c>
      <c r="P36" s="13" t="s">
        <v>30</v>
      </c>
      <c r="Q36" s="12">
        <f>SUM(Tableau573511[[#This Row],[QA]]-Tableau572410[[#This Row],[QA]]-Tableau5739[[#This Row],[QA]])</f>
        <v>1925</v>
      </c>
      <c r="R36" s="12">
        <f>SUM(Tableau573511[[#This Row],[Parties]]-Tableau572410[[#This Row],[Parties]]-Tableau5739[[#This Row],[Parties]])</f>
        <v>12</v>
      </c>
      <c r="S36" s="23">
        <f t="shared" si="4"/>
        <v>160.41666666666666</v>
      </c>
      <c r="T36" s="32"/>
      <c r="V36" s="12">
        <v>32</v>
      </c>
      <c r="W36" s="13" t="s">
        <v>30</v>
      </c>
      <c r="X36" s="12">
        <v>3877</v>
      </c>
      <c r="Y36" s="12">
        <v>24</v>
      </c>
      <c r="Z36" s="12">
        <v>161.54</v>
      </c>
    </row>
    <row r="37" spans="1:26" ht="15.75" thickBot="1" x14ac:dyDescent="0.3">
      <c r="A37" s="2">
        <v>33</v>
      </c>
      <c r="B37" s="13" t="s">
        <v>54</v>
      </c>
      <c r="C37" s="12">
        <v>930</v>
      </c>
      <c r="D37" s="12">
        <v>6</v>
      </c>
      <c r="E37" s="12">
        <v>155</v>
      </c>
      <c r="F37" s="32"/>
      <c r="G37"/>
      <c r="H37" s="2">
        <v>33</v>
      </c>
      <c r="I37" s="13" t="s">
        <v>54</v>
      </c>
      <c r="J37" s="12">
        <v>0</v>
      </c>
      <c r="K37" s="12">
        <v>0</v>
      </c>
      <c r="L37" s="23" t="e">
        <v>#DIV/0!</v>
      </c>
      <c r="M37" s="12"/>
      <c r="N37" s="22"/>
      <c r="O37" s="2">
        <v>33</v>
      </c>
      <c r="P37" s="13" t="s">
        <v>54</v>
      </c>
      <c r="Q37" s="12">
        <f>SUM(Tableau573511[[#This Row],[QA]]-Tableau572410[[#This Row],[QA]]-Tableau5739[[#This Row],[QA]])</f>
        <v>0</v>
      </c>
      <c r="R37" s="12">
        <f>SUM(Tableau573511[[#This Row],[Parties]]-Tableau572410[[#This Row],[Parties]]-Tableau5739[[#This Row],[Parties]])</f>
        <v>0</v>
      </c>
      <c r="S37" s="23" t="e">
        <f t="shared" si="4"/>
        <v>#DIV/0!</v>
      </c>
      <c r="T37" s="12"/>
      <c r="V37" s="2">
        <v>33</v>
      </c>
      <c r="W37" s="13" t="s">
        <v>54</v>
      </c>
      <c r="X37" s="12">
        <v>930</v>
      </c>
      <c r="Y37" s="12">
        <v>6</v>
      </c>
      <c r="Z37" s="12">
        <v>155</v>
      </c>
    </row>
    <row r="38" spans="1:26" ht="15.75" thickBot="1" x14ac:dyDescent="0.3">
      <c r="A38" s="12">
        <v>34</v>
      </c>
      <c r="B38" s="13" t="s">
        <v>19</v>
      </c>
      <c r="C38" s="12">
        <v>5758</v>
      </c>
      <c r="D38" s="12">
        <v>36</v>
      </c>
      <c r="E38" s="12">
        <v>159.94</v>
      </c>
      <c r="F38" s="12"/>
      <c r="H38" s="12">
        <v>34</v>
      </c>
      <c r="I38" s="13" t="s">
        <v>19</v>
      </c>
      <c r="J38" s="12">
        <v>3116</v>
      </c>
      <c r="K38" s="12">
        <v>18</v>
      </c>
      <c r="L38" s="23">
        <v>173.11111111111111</v>
      </c>
      <c r="M38" s="12"/>
      <c r="N38" s="22"/>
      <c r="O38" s="12">
        <v>34</v>
      </c>
      <c r="P38" s="13" t="s">
        <v>19</v>
      </c>
      <c r="Q38" s="12">
        <f>SUM(Tableau573511[[#This Row],[QA]]-Tableau572410[[#This Row],[QA]]-Tableau5739[[#This Row],[QA]])</f>
        <v>1945</v>
      </c>
      <c r="R38" s="12">
        <f>SUM(Tableau573511[[#This Row],[Parties]]-Tableau572410[[#This Row],[Parties]]-Tableau5739[[#This Row],[Parties]])</f>
        <v>12</v>
      </c>
      <c r="S38" s="23">
        <f t="shared" si="4"/>
        <v>162.08333333333334</v>
      </c>
      <c r="T38" s="32"/>
      <c r="V38" s="12">
        <v>34</v>
      </c>
      <c r="W38" s="13" t="s">
        <v>19</v>
      </c>
      <c r="X38" s="12">
        <v>10819</v>
      </c>
      <c r="Y38" s="12">
        <v>66</v>
      </c>
      <c r="Z38" s="12">
        <v>163.92</v>
      </c>
    </row>
    <row r="39" spans="1:26" ht="15.75" thickBot="1" x14ac:dyDescent="0.3">
      <c r="A39" s="2">
        <v>35</v>
      </c>
      <c r="B39" s="40" t="s">
        <v>58</v>
      </c>
      <c r="C39" s="12">
        <v>0</v>
      </c>
      <c r="D39" s="12">
        <v>0</v>
      </c>
      <c r="E39" s="12">
        <v>0</v>
      </c>
      <c r="F39" s="12"/>
      <c r="H39" s="2">
        <v>35</v>
      </c>
      <c r="I39" s="40" t="s">
        <v>58</v>
      </c>
      <c r="J39" s="12">
        <v>941</v>
      </c>
      <c r="K39" s="12">
        <v>6</v>
      </c>
      <c r="L39" s="23">
        <v>156.83333333333334</v>
      </c>
      <c r="M39" s="12"/>
      <c r="N39" s="22"/>
      <c r="O39" s="2">
        <v>35</v>
      </c>
      <c r="P39" s="13" t="s">
        <v>58</v>
      </c>
      <c r="Q39" s="12">
        <f>SUM(Tableau573511[[#This Row],[QA]]-Tableau572410[[#This Row],[QA]]-Tableau5739[[#This Row],[QA]])</f>
        <v>0</v>
      </c>
      <c r="R39" s="12">
        <f>SUM(Tableau573511[[#This Row],[Parties]]-Tableau572410[[#This Row],[Parties]]-Tableau5739[[#This Row],[Parties]])</f>
        <v>0</v>
      </c>
      <c r="S39" s="23" t="e">
        <f t="shared" si="4"/>
        <v>#DIV/0!</v>
      </c>
      <c r="T39" s="12"/>
      <c r="V39" s="2">
        <v>35</v>
      </c>
      <c r="W39" s="13" t="s">
        <v>58</v>
      </c>
      <c r="X39" s="12">
        <v>941</v>
      </c>
      <c r="Y39" s="12">
        <v>6</v>
      </c>
      <c r="Z39" s="12">
        <v>156.83000000000001</v>
      </c>
    </row>
    <row r="40" spans="1:26" ht="15.75" thickBot="1" x14ac:dyDescent="0.3">
      <c r="A40" s="12">
        <v>36</v>
      </c>
      <c r="B40" s="13" t="s">
        <v>27</v>
      </c>
      <c r="C40" s="12">
        <v>3211</v>
      </c>
      <c r="D40" s="12">
        <v>18</v>
      </c>
      <c r="E40" s="12">
        <v>178.39</v>
      </c>
      <c r="F40" s="34"/>
      <c r="H40" s="12">
        <v>36</v>
      </c>
      <c r="I40" s="13" t="s">
        <v>27</v>
      </c>
      <c r="J40" s="12">
        <v>3080</v>
      </c>
      <c r="K40" s="12">
        <v>18</v>
      </c>
      <c r="L40" s="23">
        <v>171.11111111111111</v>
      </c>
      <c r="M40" s="32"/>
      <c r="N40" s="22"/>
      <c r="O40" s="12">
        <v>36</v>
      </c>
      <c r="P40" s="13" t="s">
        <v>27</v>
      </c>
      <c r="Q40" s="12">
        <f>SUM(Tableau573511[[#This Row],[QA]]-Tableau572410[[#This Row],[QA]]-Tableau5739[[#This Row],[QA]])</f>
        <v>1096</v>
      </c>
      <c r="R40" s="12">
        <f>SUM(Tableau573511[[#This Row],[Parties]]-Tableau572410[[#This Row],[Parties]]-Tableau5739[[#This Row],[Parties]])</f>
        <v>6</v>
      </c>
      <c r="S40" s="23">
        <f t="shared" si="4"/>
        <v>182.66666666666666</v>
      </c>
      <c r="T40" s="12"/>
      <c r="V40" s="12">
        <v>36</v>
      </c>
      <c r="W40" s="13" t="s">
        <v>27</v>
      </c>
      <c r="X40" s="12">
        <v>7387</v>
      </c>
      <c r="Y40" s="12">
        <v>42</v>
      </c>
      <c r="Z40" s="12">
        <v>175.88</v>
      </c>
    </row>
    <row r="41" spans="1:26" ht="15.75" thickBot="1" x14ac:dyDescent="0.3">
      <c r="A41" s="2">
        <v>37</v>
      </c>
      <c r="B41" s="13" t="s">
        <v>50</v>
      </c>
      <c r="C41" s="12">
        <v>3480</v>
      </c>
      <c r="D41" s="12">
        <v>24</v>
      </c>
      <c r="E41" s="12">
        <v>145</v>
      </c>
      <c r="F41" s="12"/>
      <c r="H41" s="2">
        <v>37</v>
      </c>
      <c r="I41" s="13" t="s">
        <v>50</v>
      </c>
      <c r="J41" s="12">
        <v>2665</v>
      </c>
      <c r="K41" s="12">
        <v>18</v>
      </c>
      <c r="L41" s="23">
        <v>148.05555555555554</v>
      </c>
      <c r="M41" s="12"/>
      <c r="N41" s="22"/>
      <c r="O41" s="2">
        <v>37</v>
      </c>
      <c r="P41" s="13" t="s">
        <v>50</v>
      </c>
      <c r="Q41" s="12">
        <f>SUM(Tableau573511[[#This Row],[QA]]-Tableau572410[[#This Row],[QA]]-Tableau5739[[#This Row],[QA]])</f>
        <v>1875</v>
      </c>
      <c r="R41" s="12">
        <f>SUM(Tableau573511[[#This Row],[Parties]]-Tableau572410[[#This Row],[Parties]]-Tableau5739[[#This Row],[Parties]])</f>
        <v>12</v>
      </c>
      <c r="S41" s="23">
        <f t="shared" si="4"/>
        <v>156.25</v>
      </c>
      <c r="T41" s="12"/>
      <c r="V41" s="2">
        <v>37</v>
      </c>
      <c r="W41" s="13" t="s">
        <v>50</v>
      </c>
      <c r="X41" s="12">
        <v>8020</v>
      </c>
      <c r="Y41" s="12">
        <v>54</v>
      </c>
      <c r="Z41" s="12">
        <v>148.52000000000001</v>
      </c>
    </row>
    <row r="42" spans="1:26" ht="15.75" thickBot="1" x14ac:dyDescent="0.3">
      <c r="A42" s="12">
        <v>38</v>
      </c>
      <c r="B42" s="13" t="s">
        <v>28</v>
      </c>
      <c r="C42" s="12">
        <v>6126</v>
      </c>
      <c r="D42" s="12">
        <v>36</v>
      </c>
      <c r="E42" s="12">
        <v>170.17</v>
      </c>
      <c r="F42" s="12"/>
      <c r="H42" s="12">
        <v>38</v>
      </c>
      <c r="I42" s="13" t="s">
        <v>28</v>
      </c>
      <c r="J42" s="12">
        <v>1052</v>
      </c>
      <c r="K42" s="12">
        <v>6</v>
      </c>
      <c r="L42" s="23">
        <v>175.33333333333334</v>
      </c>
      <c r="M42" s="12"/>
      <c r="N42" s="22"/>
      <c r="O42" s="12">
        <v>38</v>
      </c>
      <c r="P42" s="13" t="s">
        <v>28</v>
      </c>
      <c r="Q42" s="12">
        <f>SUM(Tableau573511[[#This Row],[QA]]-Tableau572410[[#This Row],[QA]]-Tableau5739[[#This Row],[QA]])</f>
        <v>0</v>
      </c>
      <c r="R42" s="12">
        <f>SUM(Tableau573511[[#This Row],[Parties]]-Tableau572410[[#This Row],[Parties]]-Tableau5739[[#This Row],[Parties]])</f>
        <v>0</v>
      </c>
      <c r="S42" s="23" t="e">
        <f t="shared" si="4"/>
        <v>#DIV/0!</v>
      </c>
      <c r="T42" s="12"/>
      <c r="V42" s="12">
        <v>38</v>
      </c>
      <c r="W42" s="13" t="s">
        <v>28</v>
      </c>
      <c r="X42" s="12">
        <v>7178</v>
      </c>
      <c r="Y42" s="12">
        <v>42</v>
      </c>
      <c r="Z42" s="12">
        <v>170.9</v>
      </c>
    </row>
    <row r="43" spans="1:26" ht="15.75" thickBot="1" x14ac:dyDescent="0.3">
      <c r="A43" s="2">
        <v>39</v>
      </c>
      <c r="B43" s="13" t="s">
        <v>21</v>
      </c>
      <c r="C43" s="12">
        <v>6175</v>
      </c>
      <c r="D43" s="12">
        <v>36</v>
      </c>
      <c r="E43" s="12">
        <v>171.53</v>
      </c>
      <c r="F43" s="12"/>
      <c r="H43" s="2">
        <v>39</v>
      </c>
      <c r="I43" s="13" t="s">
        <v>21</v>
      </c>
      <c r="J43" s="12">
        <v>2205</v>
      </c>
      <c r="K43" s="12">
        <v>12</v>
      </c>
      <c r="L43" s="23">
        <v>183.75</v>
      </c>
      <c r="M43" s="12"/>
      <c r="N43" s="22"/>
      <c r="O43" s="2">
        <v>39</v>
      </c>
      <c r="P43" s="13" t="s">
        <v>21</v>
      </c>
      <c r="Q43" s="12">
        <f>SUM(Tableau573511[[#This Row],[QA]]-Tableau572410[[#This Row],[QA]]-Tableau5739[[#This Row],[QA]])</f>
        <v>2073</v>
      </c>
      <c r="R43" s="12">
        <f>SUM(Tableau573511[[#This Row],[Parties]]-Tableau572410[[#This Row],[Parties]]-Tableau5739[[#This Row],[Parties]])</f>
        <v>12</v>
      </c>
      <c r="S43" s="23">
        <f t="shared" si="4"/>
        <v>172.75</v>
      </c>
      <c r="T43" s="12"/>
      <c r="V43" s="2">
        <v>39</v>
      </c>
      <c r="W43" s="13" t="s">
        <v>21</v>
      </c>
      <c r="X43" s="12">
        <v>10453</v>
      </c>
      <c r="Y43" s="12">
        <v>60</v>
      </c>
      <c r="Z43" s="12">
        <v>174.22</v>
      </c>
    </row>
    <row r="44" spans="1:26" ht="15.75" thickBot="1" x14ac:dyDescent="0.3">
      <c r="A44" s="12">
        <v>40</v>
      </c>
      <c r="B44" s="13" t="s">
        <v>35</v>
      </c>
      <c r="C44" s="12">
        <v>3211</v>
      </c>
      <c r="D44" s="12">
        <v>18</v>
      </c>
      <c r="E44" s="12">
        <v>178.39</v>
      </c>
      <c r="F44" s="12"/>
      <c r="H44" s="12">
        <v>40</v>
      </c>
      <c r="I44" s="13" t="s">
        <v>35</v>
      </c>
      <c r="J44" s="12">
        <v>3299</v>
      </c>
      <c r="K44" s="12">
        <v>18</v>
      </c>
      <c r="L44" s="23">
        <v>183.27777777777777</v>
      </c>
      <c r="M44" s="12"/>
      <c r="N44" s="22"/>
      <c r="O44" s="12">
        <v>40</v>
      </c>
      <c r="P44" s="13" t="s">
        <v>35</v>
      </c>
      <c r="Q44" s="12">
        <f>SUM(Tableau573511[[#This Row],[QA]]-Tableau572410[[#This Row],[QA]]-Tableau5739[[#This Row],[QA]])</f>
        <v>1207</v>
      </c>
      <c r="R44" s="12">
        <f>SUM(Tableau573511[[#This Row],[Parties]]-Tableau572410[[#This Row],[Parties]]-Tableau5739[[#This Row],[Parties]])</f>
        <v>6</v>
      </c>
      <c r="S44" s="23">
        <f t="shared" si="4"/>
        <v>201.16666666666666</v>
      </c>
      <c r="T44" s="12"/>
      <c r="V44" s="12">
        <v>40</v>
      </c>
      <c r="W44" s="13" t="s">
        <v>35</v>
      </c>
      <c r="X44" s="12">
        <v>7717</v>
      </c>
      <c r="Y44" s="12">
        <v>42</v>
      </c>
      <c r="Z44" s="12">
        <v>183.74</v>
      </c>
    </row>
    <row r="45" spans="1:26" ht="15.75" thickBot="1" x14ac:dyDescent="0.3">
      <c r="A45" s="2">
        <v>41</v>
      </c>
      <c r="B45" s="13" t="s">
        <v>25</v>
      </c>
      <c r="C45" s="12">
        <v>5168</v>
      </c>
      <c r="D45" s="12">
        <v>36</v>
      </c>
      <c r="E45" s="12">
        <v>143.56</v>
      </c>
      <c r="F45" s="12"/>
      <c r="H45" s="2">
        <v>41</v>
      </c>
      <c r="I45" s="13" t="s">
        <v>25</v>
      </c>
      <c r="J45" s="12">
        <v>2786</v>
      </c>
      <c r="K45" s="12">
        <v>18</v>
      </c>
      <c r="L45" s="23">
        <v>154.77777777777777</v>
      </c>
      <c r="M45" s="12"/>
      <c r="N45" s="22"/>
      <c r="O45" s="2">
        <v>41</v>
      </c>
      <c r="P45" s="13" t="s">
        <v>25</v>
      </c>
      <c r="Q45" s="12">
        <f>SUM(Tableau573511[[#This Row],[QA]]-Tableau572410[[#This Row],[QA]]-Tableau5739[[#This Row],[QA]])</f>
        <v>937</v>
      </c>
      <c r="R45" s="12">
        <f>SUM(Tableau573511[[#This Row],[Parties]]-Tableau572410[[#This Row],[Parties]]-Tableau5739[[#This Row],[Parties]])</f>
        <v>6</v>
      </c>
      <c r="S45" s="23">
        <f t="shared" si="4"/>
        <v>156.16666666666666</v>
      </c>
      <c r="T45" s="12"/>
      <c r="V45" s="2">
        <v>41</v>
      </c>
      <c r="W45" s="13" t="s">
        <v>25</v>
      </c>
      <c r="X45" s="12">
        <v>8891</v>
      </c>
      <c r="Y45" s="12">
        <v>60</v>
      </c>
      <c r="Z45" s="12">
        <v>148.18</v>
      </c>
    </row>
    <row r="46" spans="1:26" ht="15.75" thickBot="1" x14ac:dyDescent="0.3">
      <c r="A46" s="12"/>
      <c r="B46" s="13"/>
      <c r="C46" s="12"/>
      <c r="D46" s="12"/>
      <c r="E46" s="12"/>
      <c r="F46" s="12"/>
      <c r="H46" s="12"/>
      <c r="I46" s="13"/>
      <c r="J46" s="12"/>
      <c r="K46" s="12"/>
      <c r="L46" s="24"/>
      <c r="M46" s="12"/>
      <c r="N46" s="22"/>
      <c r="O46" s="12"/>
      <c r="P46" s="13"/>
      <c r="Q46" s="12"/>
      <c r="R46" s="12"/>
      <c r="S46" s="23"/>
      <c r="T46" s="12"/>
      <c r="Z46" s="4"/>
    </row>
    <row r="47" spans="1:26" x14ac:dyDescent="0.25">
      <c r="B47" s="16"/>
      <c r="C47" s="15">
        <f>SUBTOTAL(109,Tableau5739[QA])</f>
        <v>144911</v>
      </c>
      <c r="D47" s="15">
        <f>SUBTOTAL(109,Tableau5739[Parties])</f>
        <v>888</v>
      </c>
      <c r="E47" s="17">
        <f>SUM(Tableau5739[[#Totals],[QA]]/Tableau5739[[#Totals],[Parties]])</f>
        <v>163.18806306306305</v>
      </c>
      <c r="F47"/>
      <c r="J47" s="18">
        <f>SUM(Tableau572410[QA])</f>
        <v>63390</v>
      </c>
      <c r="K47" s="18">
        <f>SUM(Tableau572410[Parties])</f>
        <v>378</v>
      </c>
      <c r="L47" s="19">
        <f>SUM(J47/K47)</f>
        <v>167.69841269841271</v>
      </c>
      <c r="O47" s="4"/>
      <c r="Q47" s="18">
        <f>SUM(Tableau5724102[QA])</f>
        <v>42269</v>
      </c>
      <c r="R47" s="18">
        <f>SUM(Tableau5724102[Parties])</f>
        <v>252</v>
      </c>
      <c r="S47" s="19">
        <f>SUM(Q47/R47)</f>
        <v>167.73412698412699</v>
      </c>
      <c r="X47" s="18">
        <f>SUM(X5:X46)</f>
        <v>250570</v>
      </c>
      <c r="Y47" s="18">
        <f>SUM(Y5:Y46)</f>
        <v>1518</v>
      </c>
      <c r="Z47" s="19">
        <f>SUM(X47/Y47)</f>
        <v>165.06587615283269</v>
      </c>
    </row>
  </sheetData>
  <mergeCells count="8">
    <mergeCell ref="A1:E1"/>
    <mergeCell ref="H1:L1"/>
    <mergeCell ref="V1:Z1"/>
    <mergeCell ref="A2:E2"/>
    <mergeCell ref="H2:L2"/>
    <mergeCell ref="V2:Z2"/>
    <mergeCell ref="O1:S1"/>
    <mergeCell ref="O2:S2"/>
  </mergeCells>
  <phoneticPr fontId="16" type="noConversion"/>
  <hyperlinks>
    <hyperlink ref="I9" r:id="rId1" display="https://bowling.lexerbowling.com/bowlingdelapraille/solitairegeneve2024-2025/pl00F.htm" xr:uid="{3D081F70-D967-4533-9AC4-187A4B653B3C}"/>
    <hyperlink ref="I11" r:id="rId2" display="https://bowling.lexerbowling.com/bowlingdelapraille/solitairegeneve2024-2025/pl003.htm" xr:uid="{8539691B-63BA-437B-80AC-6FA8C6A6BD50}"/>
    <hyperlink ref="I14" r:id="rId3" display="https://bowling.lexerbowling.com/bowlingdelapraille/solitairegeneve2024-2025/pl022.htm" xr:uid="{6BD2C532-E708-4635-9D69-3DE425616EA6}"/>
    <hyperlink ref="I25" r:id="rId4" display="https://bowling.lexerbowling.com/bowlingdelapraille/solitairegeneve2024-2025/pl028.htm" xr:uid="{0E4A9262-A934-4E9D-9BDF-2DE10B8D7DB2}"/>
    <hyperlink ref="I30" r:id="rId5" display="https://bowling.lexerbowling.com/bowlingdelapraille/solitairegeneve2024-2025/pl01B.htm" xr:uid="{B5552A4D-C625-4207-8819-851B2B4CB062}"/>
    <hyperlink ref="I43" r:id="rId6" display="https://bowling.lexerbowling.com/bowlingdelapraille/solitairegeneve2024-2025/pl012.htm" xr:uid="{3A6E48CE-5C92-42FD-8936-13FDD36CEDC1}"/>
    <hyperlink ref="I42" r:id="rId7" display="https://bowling.lexerbowling.com/bowlingdelapraille/solitairegeneve2024-2025/pl024.htm" xr:uid="{EC3F82B2-1E59-41E5-B3A7-4A12618F77B9}"/>
    <hyperlink ref="I19" r:id="rId8" display="https://bowling.lexerbowling.com/bowlingdelapraille/solitairegeneve2024-2025/pl017.htm" xr:uid="{DDC0C256-6D6A-4D9D-809B-626EF6A170CC}"/>
    <hyperlink ref="I38" r:id="rId9" display="https://bowling.lexerbowling.com/bowlingdelapraille/solitairegeneve2024-2025/pl011.htm" xr:uid="{C959781B-2FAC-4AEC-9683-B8A4B8D3A073}"/>
    <hyperlink ref="I22" r:id="rId10" display="https://bowling.lexerbowling.com/bowlingdelapraille/solitairegeneve2024-2025/pl00D.htm" xr:uid="{BE773A2D-E109-4631-975B-E408A524B13C}"/>
    <hyperlink ref="I32" r:id="rId11" display="https://bowling.lexerbowling.com/bowlingdelapraille/solitairegeneve2024-2025/pl01C.htm" xr:uid="{C3AACCAC-808D-49CE-A823-C93F28EB4CBA}"/>
    <hyperlink ref="I16" r:id="rId12" display="https://bowling.lexerbowling.com/bowlingdelapraille/solitairegeneve2024-2025/pl014.htm" xr:uid="{B326F9FD-C423-4F46-BA08-79E8419C8650}"/>
    <hyperlink ref="I45" r:id="rId13" display="https://bowling.lexerbowling.com/bowlingdelapraille/solitairegeneve2024-2025/pl01E.htm" xr:uid="{E77FE531-43BF-4116-9B24-BF088540DDBF}"/>
    <hyperlink ref="I17" r:id="rId14" display="https://bowling.lexerbowling.com/bowlingdelapraille/solitairegeneve2024-2025/pl015.htm" xr:uid="{6D9E5D40-4088-4BA0-A415-C7B91DFACC6B}"/>
    <hyperlink ref="I40" r:id="rId15" display="https://bowling.lexerbowling.com/bowlingdelapraille/solitairegeneve2024-2025/pl026.htm" xr:uid="{B0F9D54D-F074-4DCA-BE48-6DC3F2F8868A}"/>
    <hyperlink ref="I6" r:id="rId16" display="https://bowling.lexerbowling.com/bowlingdelapraille/solitairegeneve2024-2025/pl021.htm" xr:uid="{7478B439-0C4F-4317-82E5-56FA120D8CD1}"/>
    <hyperlink ref="I44" r:id="rId17" display="https://bowling.lexerbowling.com/bowlingdelapraille/solitairegeneve2024-2025/pl005.htm" xr:uid="{1D5CEC71-9180-40CB-84DC-435E09BC9335}"/>
    <hyperlink ref="I23" r:id="rId18" display="https://bowling.lexerbowling.com/bowlingdelapraille/solitairegeneve2024-2025/pl029.htm" xr:uid="{10B332EE-D468-4F5D-8A37-D54158A3C2E7}"/>
    <hyperlink ref="I34" r:id="rId19" display="https://bowling.lexerbowling.com/bowlingdelapraille/solitairegeneve2024-2025/pl020.htm" xr:uid="{15771065-FFF4-41E1-9AB4-B3293718EFEE}"/>
    <hyperlink ref="I35" r:id="rId20" display="https://bowling.lexerbowling.com/bowlingdelapraille/solitairegeneve2024-2025/pl01F.htm" xr:uid="{40392104-B362-4707-97DD-CB3021AB67F6}"/>
    <hyperlink ref="I26" r:id="rId21" display="https://bowling.lexerbowling.com/bowlingdelapraille/solitairegeneve2024-2025/pl01A.htm" xr:uid="{12BBD664-5966-45BF-93A7-92601E003A7B}"/>
    <hyperlink ref="I18" r:id="rId22" display="https://bowling.lexerbowling.com/bowlingdelapraille/solitairegeneve2024-2025/pl016.htm" xr:uid="{BDE62207-CE4E-41C9-8A73-4A62167B71A1}"/>
    <hyperlink ref="I41" r:id="rId23" display="https://bowling.lexerbowling.com/bowlingdelapraille/solitairegeneve2024-2025/pl02C.htm" xr:uid="{2EDC1EFC-06FB-4FD8-A17D-23FA69082866}"/>
    <hyperlink ref="I5" r:id="rId24" display="https://bowling.lexerbowling.com/bowlingdelapraille/solitairegeneve2024-2025/pl013.htm" xr:uid="{CB48BB4F-1F5D-4AF6-A819-309CCC182209}"/>
    <hyperlink ref="I21" r:id="rId25" display="https://bowling.lexerbowling.com/bowlingdelapraille/solitairegeneve2024-2025/pl008.htm" xr:uid="{25881162-57E2-4D28-B87C-D8029BD1913E}"/>
    <hyperlink ref="I15" r:id="rId26" display="https://bowling.lexerbowling.com/bowlingdelapraille/solitairegeneve2024-2025/pl02A.htm" xr:uid="{1696EA6F-CA74-4909-99F3-75974C647974}"/>
    <hyperlink ref="I28" r:id="rId27" display="https://bowling.lexerbowling.com/bowlingdelapraille/solitairegeneve2024-2025/pl027.htm" xr:uid="{C4C3DABC-77F2-4C80-AE9A-835E1E8B1304}"/>
    <hyperlink ref="I12" r:id="rId28" display="https://bowling.lexerbowling.com/bowlingdelapraille/solitairegeneve2024-2025/pl025.htm" xr:uid="{4945438C-18A0-46F7-90D7-6DDA22A336F4}"/>
    <hyperlink ref="I24" r:id="rId29" display="https://bowling.lexerbowling.com/bowlingdelapraille/solitairegeneve2024-2025/pl019.htm" xr:uid="{F4602BCF-A727-44A1-B417-8309D639D152}"/>
    <hyperlink ref="I10" r:id="rId30" display="https://bowling.lexerbowling.com/bowlingdelapraille/solitairegeneve2024-2025/pl030.htm" xr:uid="{CAB5D187-E0C9-4C00-A5C6-2F5AC472761A}"/>
    <hyperlink ref="I8" r:id="rId31" display="https://bowling.lexerbowling.com/bowlingdelapraille/solitairegeneve2024-2025/pl002.htm" xr:uid="{B7B1E364-5142-4116-BF3F-F74182810ACF}"/>
    <hyperlink ref="I33" r:id="rId32" display="https://bowling.lexerbowling.com/bowlingdelapraille/solitairegeneve2024-2025/pl02D.htm" xr:uid="{2A0F6D14-2C75-454E-BF20-A2057BF5D272}"/>
    <hyperlink ref="I37" r:id="rId33" display="https://bowling.lexerbowling.com/bowlingdelapraille/solitairegeneve2024-2025/pl02E.htm" xr:uid="{D03C39C0-4286-450D-AAC9-1D80C3E92202}"/>
    <hyperlink ref="I27" r:id="rId34" display="https://bowling.lexerbowling.com/bowlingdelapraille/solitairegeneve2024-2025/pl02B.htm" xr:uid="{074E88AF-A200-4194-A2D5-5EED3F7E3DE8}"/>
    <hyperlink ref="I31" r:id="rId35" display="https://bowling.lexerbowling.com/bowlingdelapraille/solitairegeneve2024-2025/pl02F.htm" xr:uid="{E7DAEC9A-3954-451C-8EBD-3D8BB7738BDE}"/>
    <hyperlink ref="I13" r:id="rId36" display="https://bowling.lexerbowling.com/bowlingdelapraille/solitairegeneve2024-2025/pl023.htm" xr:uid="{451F1D67-FC2E-4251-9377-CCB138B43037}"/>
    <hyperlink ref="I36" r:id="rId37" display="https://bowling.lexerbowling.com/bowlingdelapraille/solitairegeneve2024-2025/pl00C.htm" xr:uid="{B7E50236-84C9-42CB-AC7C-D75F4314A677}"/>
    <hyperlink ref="I39" r:id="rId38" display="https://bowling.lexerbowling.com/bowlingdelapraille/solitairegeneve2024-2025/pl031.htm" xr:uid="{E606D566-BB1F-41EA-91AE-98CCE168F41C}"/>
    <hyperlink ref="B39" r:id="rId39" display="https://bowling.lexerbowling.com/bowlingdelapraille/solitairegeneve2024-2025/pl031.htm" xr:uid="{754C16F7-2074-476F-9A62-FA4F683CC651}"/>
    <hyperlink ref="P9" r:id="rId40" display="https://bowling.lexerbowling.com/bowlingdelapraille/solitairegeneve2024-2025/pl00F.htm" xr:uid="{DFE807B7-CAE7-4F03-9185-B83D3B02D67A}"/>
    <hyperlink ref="P14" r:id="rId41" display="https://bowling.lexerbowling.com/bowlingdelapraille/solitairegeneve2024-2025/pl022.htm" xr:uid="{B2D8955A-3CE9-4185-B59A-B8513D9FE022}"/>
    <hyperlink ref="P11" r:id="rId42" display="https://bowling.lexerbowling.com/bowlingdelapraille/solitairegeneve2024-2025/pl003.htm" xr:uid="{9BDE7266-A668-4838-8145-D18D31714028}"/>
    <hyperlink ref="P25" r:id="rId43" display="https://bowling.lexerbowling.com/bowlingdelapraille/solitairegeneve2024-2025/pl028.htm" xr:uid="{6FF94661-0010-42EB-AC47-B3B64CEF27E1}"/>
    <hyperlink ref="P43" r:id="rId44" display="https://bowling.lexerbowling.com/bowlingdelapraille/solitairegeneve2024-2025/pl012.htm" xr:uid="{DFCA9709-8ECB-4A72-9156-8305C044738E}"/>
    <hyperlink ref="P22" r:id="rId45" display="https://bowling.lexerbowling.com/bowlingdelapraille/solitairegeneve2024-2025/pl00D.htm" xr:uid="{97AEE43B-362F-4DE0-842B-9ABEACCADD76}"/>
    <hyperlink ref="P30" r:id="rId46" display="https://bowling.lexerbowling.com/bowlingdelapraille/solitairegeneve2024-2025/pl01B.htm" xr:uid="{EBA340F6-5AA5-4647-A206-C5A24DBA61EF}"/>
    <hyperlink ref="P19" r:id="rId47" display="https://bowling.lexerbowling.com/bowlingdelapraille/solitairegeneve2024-2025/pl017.htm" xr:uid="{57B3BF37-0FF0-480B-8E74-3EFDF04C7627}"/>
    <hyperlink ref="P38" r:id="rId48" display="https://bowling.lexerbowling.com/bowlingdelapraille/solitairegeneve2024-2025/pl011.htm" xr:uid="{78A28E47-9EED-4EEE-878A-F8BC74B4A70E}"/>
    <hyperlink ref="P16" r:id="rId49" display="https://bowling.lexerbowling.com/bowlingdelapraille/solitairegeneve2024-2025/pl014.htm" xr:uid="{8F36D9DC-C01F-4F51-B3EA-E4385D8897C7}"/>
    <hyperlink ref="P42" r:id="rId50" display="https://bowling.lexerbowling.com/bowlingdelapraille/solitairegeneve2024-2025/pl024.htm" xr:uid="{5679726C-A67B-44C7-88CE-89DA4A356801}"/>
    <hyperlink ref="P17" r:id="rId51" display="https://bowling.lexerbowling.com/bowlingdelapraille/solitairegeneve2024-2025/pl015.htm" xr:uid="{0E0C313F-CFB5-4EC9-B6CC-BB8260AE63BD}"/>
    <hyperlink ref="P32" r:id="rId52" display="https://bowling.lexerbowling.com/bowlingdelapraille/solitairegeneve2024-2025/pl01C.htm" xr:uid="{84D1CCC0-1389-47F7-8026-4547539BE986}"/>
    <hyperlink ref="P45" r:id="rId53" display="https://bowling.lexerbowling.com/bowlingdelapraille/solitairegeneve2024-2025/pl01E.htm" xr:uid="{055BA6A6-CD0C-4E56-B517-75D408B56FAD}"/>
    <hyperlink ref="P40" r:id="rId54" display="https://bowling.lexerbowling.com/bowlingdelapraille/solitairegeneve2024-2025/pl026.htm" xr:uid="{4D518E4E-23FB-423D-AF0F-3DD7BE38CB38}"/>
    <hyperlink ref="P44" r:id="rId55" display="https://bowling.lexerbowling.com/bowlingdelapraille/solitairegeneve2024-2025/pl005.htm" xr:uid="{D497A92B-097C-4DF4-959D-0842B37A9D15}"/>
    <hyperlink ref="P35" r:id="rId56" display="https://bowling.lexerbowling.com/bowlingdelapraille/solitairegeneve2024-2025/pl01F.htm" xr:uid="{8A308546-8276-41D4-B50A-E70BC7801D91}"/>
    <hyperlink ref="P23" r:id="rId57" display="https://bowling.lexerbowling.com/bowlingdelapraille/solitairegeneve2024-2025/pl029.htm" xr:uid="{4C0E033C-5998-47C5-BC96-69E7AFC89C45}"/>
    <hyperlink ref="P6" r:id="rId58" display="https://bowling.lexerbowling.com/bowlingdelapraille/solitairegeneve2024-2025/pl021.htm" xr:uid="{8CE368C4-6855-4F73-A53C-23C7898EB6C7}"/>
    <hyperlink ref="P41" r:id="rId59" display="https://bowling.lexerbowling.com/bowlingdelapraille/solitairegeneve2024-2025/pl02C.htm" xr:uid="{E742DD5E-4E9A-4307-A230-6D2A7A6930C6}"/>
    <hyperlink ref="P26" r:id="rId60" display="https://bowling.lexerbowling.com/bowlingdelapraille/solitairegeneve2024-2025/pl01A.htm" xr:uid="{20DE6A7C-EBCA-4900-9E38-B9CD2BB0297E}"/>
    <hyperlink ref="P34" r:id="rId61" display="https://bowling.lexerbowling.com/bowlingdelapraille/solitairegeneve2024-2025/pl020.htm" xr:uid="{376D66CD-CB4D-4BB6-9C38-28C80FE04D14}"/>
    <hyperlink ref="P18" r:id="rId62" display="https://bowling.lexerbowling.com/bowlingdelapraille/solitairegeneve2024-2025/pl016.htm" xr:uid="{4FC53CEB-BE83-431F-B96C-9EDBBFA5F5D5}"/>
    <hyperlink ref="P24" r:id="rId63" display="https://bowling.lexerbowling.com/bowlingdelapraille/solitairegeneve2024-2025/pl019.htm" xr:uid="{E959EA17-DB70-469D-B9AC-56A0D5FE2F60}"/>
    <hyperlink ref="P5" r:id="rId64" display="https://bowling.lexerbowling.com/bowlingdelapraille/solitairegeneve2024-2025/pl013.htm" xr:uid="{B6BD6C2F-281F-4DBD-9865-7FB37128A495}"/>
    <hyperlink ref="P21" r:id="rId65" display="https://bowling.lexerbowling.com/bowlingdelapraille/solitairegeneve2024-2025/pl008.htm" xr:uid="{49308E20-D3D0-4DCC-9343-523B51FF803C}"/>
    <hyperlink ref="P15" r:id="rId66" display="https://bowling.lexerbowling.com/bowlingdelapraille/solitairegeneve2024-2025/pl02A.htm" xr:uid="{B6DA8527-8445-4AAE-ADC2-3DDAAF7DB62B}"/>
    <hyperlink ref="P28" r:id="rId67" display="https://bowling.lexerbowling.com/bowlingdelapraille/solitairegeneve2024-2025/pl027.htm" xr:uid="{9F28192B-2B1A-425D-8E68-18D94FFFDDAE}"/>
    <hyperlink ref="P12" r:id="rId68" display="https://bowling.lexerbowling.com/bowlingdelapraille/solitairegeneve2024-2025/pl025.htm" xr:uid="{D77FB8FC-1786-4ADD-A6DA-78338085BE7F}"/>
    <hyperlink ref="P10" r:id="rId69" display="https://bowling.lexerbowling.com/bowlingdelapraille/solitairegeneve2024-2025/pl030.htm" xr:uid="{08507DC7-368E-45C6-9E27-F65D9851A223}"/>
    <hyperlink ref="P8" r:id="rId70" display="https://bowling.lexerbowling.com/bowlingdelapraille/solitairegeneve2024-2025/pl002.htm" xr:uid="{2D6F6D70-2CF2-4ACC-99E9-A2DD382CBB23}"/>
    <hyperlink ref="P36" r:id="rId71" display="https://bowling.lexerbowling.com/bowlingdelapraille/solitairegeneve2024-2025/pl00C.htm" xr:uid="{9B7A4260-3DB7-476D-8C86-ADD14C3781D8}"/>
    <hyperlink ref="P33" r:id="rId72" display="https://bowling.lexerbowling.com/bowlingdelapraille/solitairegeneve2024-2025/pl02D.htm" xr:uid="{58BB1E9F-5298-4778-9722-76862EE7E33D}"/>
    <hyperlink ref="P37" r:id="rId73" display="https://bowling.lexerbowling.com/bowlingdelapraille/solitairegeneve2024-2025/pl02E.htm" xr:uid="{C05C8C62-7352-4B66-B02A-DC2AA40AF73A}"/>
    <hyperlink ref="P27" r:id="rId74" display="https://bowling.lexerbowling.com/bowlingdelapraille/solitairegeneve2024-2025/pl02B.htm" xr:uid="{CA49CCBF-BE1F-41BC-B502-86E701F86062}"/>
    <hyperlink ref="P31" r:id="rId75" display="https://bowling.lexerbowling.com/bowlingdelapraille/solitairegeneve2024-2025/pl02F.htm" xr:uid="{0765B31B-9DFC-42D3-BF46-90EBEF2EFB3F}"/>
    <hyperlink ref="P39" r:id="rId76" display="https://bowling.lexerbowling.com/bowlingdelapraille/solitairegeneve2024-2025/pl031.htm" xr:uid="{5A8AE294-0AFC-4A6C-B557-EC248E6A68C8}"/>
    <hyperlink ref="P13" r:id="rId77" display="https://bowling.lexerbowling.com/bowlingdelapraille/solitairegeneve2024-2025/pl023.htm" xr:uid="{E6EAC97C-4D73-4379-83C3-4F45CB83FD8F}"/>
    <hyperlink ref="W9" r:id="rId78" display="https://bowling.lexerbowling.com/bowlingdelapraille/solitairegeneve2024-2025/pl00F.htm" xr:uid="{F95215E2-E663-4283-8BBE-5CEB54D513E1}"/>
    <hyperlink ref="W14" r:id="rId79" display="https://bowling.lexerbowling.com/bowlingdelapraille/solitairegeneve2024-2025/pl022.htm" xr:uid="{BDD56CE7-3033-4955-96B3-C2E17EF42F96}"/>
    <hyperlink ref="W11" r:id="rId80" display="https://bowling.lexerbowling.com/bowlingdelapraille/solitairegeneve2024-2025/pl003.htm" xr:uid="{DDC8152A-FB4D-4D77-AB02-4430C4B496D0}"/>
    <hyperlink ref="W43" r:id="rId81" display="https://bowling.lexerbowling.com/bowlingdelapraille/solitairegeneve2024-2025/pl012.htm" xr:uid="{4EA0D252-A436-4143-8087-E1DAC4F3A9A0}"/>
    <hyperlink ref="W22" r:id="rId82" display="https://bowling.lexerbowling.com/bowlingdelapraille/solitairegeneve2024-2025/pl00D.htm" xr:uid="{E912B37E-D4E1-4EC2-A2A9-154B3E043820}"/>
    <hyperlink ref="W38" r:id="rId83" display="https://bowling.lexerbowling.com/bowlingdelapraille/solitairegeneve2024-2025/pl011.htm" xr:uid="{3756639A-C4F5-4FF2-B0AD-7BC90D2B6BC4}"/>
    <hyperlink ref="W25" r:id="rId84" display="https://bowling.lexerbowling.com/bowlingdelapraille/solitairegeneve2024-2025/pl028.htm" xr:uid="{5CE12DD0-C576-4DEE-B535-ACB8A5D762D8}"/>
    <hyperlink ref="W30" r:id="rId85" display="https://bowling.lexerbowling.com/bowlingdelapraille/solitairegeneve2024-2025/pl01B.htm" xr:uid="{AB4D9826-DAFA-4895-96C7-8658F0C55930}"/>
    <hyperlink ref="W19" r:id="rId86" display="https://bowling.lexerbowling.com/bowlingdelapraille/solitairegeneve2024-2025/pl017.htm" xr:uid="{B5567408-D731-487F-8C03-568E80626ACE}"/>
    <hyperlink ref="W16" r:id="rId87" display="https://bowling.lexerbowling.com/bowlingdelapraille/solitairegeneve2024-2025/pl014.htm" xr:uid="{DA9CFC37-358C-40BD-B0B2-267C2B1868E6}"/>
    <hyperlink ref="W23" r:id="rId88" display="https://bowling.lexerbowling.com/bowlingdelapraille/solitairegeneve2024-2025/pl029.htm" xr:uid="{6C3E0F80-F811-4B79-BE51-A379BD8BEF74}"/>
    <hyperlink ref="W17" r:id="rId89" display="https://bowling.lexerbowling.com/bowlingdelapraille/solitairegeneve2024-2025/pl015.htm" xr:uid="{C55C075F-41AD-41E3-960E-B3ABDBA4BCD4}"/>
    <hyperlink ref="W42" r:id="rId90" display="https://bowling.lexerbowling.com/bowlingdelapraille/solitairegeneve2024-2025/pl024.htm" xr:uid="{FB65AC78-E8D7-49F0-BE60-E21C53C6DE77}"/>
    <hyperlink ref="W45" r:id="rId91" display="https://bowling.lexerbowling.com/bowlingdelapraille/solitairegeneve2024-2025/pl01E.htm" xr:uid="{9E24A9CA-C17F-45C6-B698-4D3B179C76FA}"/>
    <hyperlink ref="W44" r:id="rId92" display="https://bowling.lexerbowling.com/bowlingdelapraille/solitairegeneve2024-2025/pl005.htm" xr:uid="{4F481D1F-40C3-4F70-AE41-5724014F7FA8}"/>
    <hyperlink ref="W6" r:id="rId93" display="https://bowling.lexerbowling.com/bowlingdelapraille/solitairegeneve2024-2025/pl021.htm" xr:uid="{1B763E06-A471-4B1F-9514-575E80F25136}"/>
    <hyperlink ref="W40" r:id="rId94" display="https://bowling.lexerbowling.com/bowlingdelapraille/solitairegeneve2024-2025/pl026.htm" xr:uid="{DB183E73-3300-47D2-823E-A6EFEE825D7A}"/>
    <hyperlink ref="W41" r:id="rId95" display="https://bowling.lexerbowling.com/bowlingdelapraille/solitairegeneve2024-2025/pl02C.htm" xr:uid="{E3E05C44-487B-4613-8A3E-9920A5E2C369}"/>
    <hyperlink ref="W32" r:id="rId96" display="https://bowling.lexerbowling.com/bowlingdelapraille/solitairegeneve2024-2025/pl01C.htm" xr:uid="{5A1E846D-BBC9-45C9-BEED-DF695C6332ED}"/>
    <hyperlink ref="W34" r:id="rId97" display="https://bowling.lexerbowling.com/bowlingdelapraille/solitairegeneve2024-2025/pl020.htm" xr:uid="{1892DE96-311C-4BFA-BE3B-2816EF53FD54}"/>
    <hyperlink ref="W35" r:id="rId98" display="https://bowling.lexerbowling.com/bowlingdelapraille/solitairegeneve2024-2025/pl01F.htm" xr:uid="{7EB84E51-5274-4DB4-8F90-ECAC9CC12F02}"/>
    <hyperlink ref="W26" r:id="rId99" display="https://bowling.lexerbowling.com/bowlingdelapraille/solitairegeneve2024-2025/pl01A.htm" xr:uid="{8FBD5A72-249A-4F8D-927A-FE1927A27161}"/>
    <hyperlink ref="W10" r:id="rId100" display="https://bowling.lexerbowling.com/bowlingdelapraille/solitairegeneve2024-2025/pl030.htm" xr:uid="{971A718D-DE4D-457D-BF3D-BC322BBAF00E}"/>
    <hyperlink ref="W18" r:id="rId101" display="https://bowling.lexerbowling.com/bowlingdelapraille/solitairegeneve2024-2025/pl016.htm" xr:uid="{626AD8B0-F94E-49F8-B8ED-CCB4321EA84A}"/>
    <hyperlink ref="W24" r:id="rId102" display="https://bowling.lexerbowling.com/bowlingdelapraille/solitairegeneve2024-2025/pl019.htm" xr:uid="{C8269A60-12A4-4AB8-B03A-137EF40FD70A}"/>
    <hyperlink ref="W5" r:id="rId103" display="https://bowling.lexerbowling.com/bowlingdelapraille/solitairegeneve2024-2025/pl013.htm" xr:uid="{9841999B-A93F-40A1-8CDF-401C29BF3AD8}"/>
    <hyperlink ref="W21" r:id="rId104" display="https://bowling.lexerbowling.com/bowlingdelapraille/solitairegeneve2024-2025/pl008.htm" xr:uid="{C34B05AB-402B-4CFA-ABF7-CF16AF93EC17}"/>
    <hyperlink ref="W8" r:id="rId105" display="https://bowling.lexerbowling.com/bowlingdelapraille/solitairegeneve2024-2025/pl002.htm" xr:uid="{9CCB933C-60B6-46E8-A670-68EE540AD57E}"/>
    <hyperlink ref="W15" r:id="rId106" display="https://bowling.lexerbowling.com/bowlingdelapraille/solitairegeneve2024-2025/pl02A.htm" xr:uid="{4A7170A5-14B3-48F4-9DCE-680B5CB5C9A6}"/>
    <hyperlink ref="W28" r:id="rId107" display="https://bowling.lexerbowling.com/bowlingdelapraille/solitairegeneve2024-2025/pl027.htm" xr:uid="{80C7CC8F-4E5C-46C8-A4D0-7E54A78F6CA4}"/>
    <hyperlink ref="W36" r:id="rId108" display="https://bowling.lexerbowling.com/bowlingdelapraille/solitairegeneve2024-2025/pl00C.htm" xr:uid="{E32A9AA1-6C23-41B7-B458-B1A03E995191}"/>
    <hyperlink ref="W7" r:id="rId109" display="https://bowling.lexerbowling.com/bowlingdelapraille/solitairegeneve2024-2025/pl00E.htm" xr:uid="{72BD96FF-5D09-4611-80C8-277193EB4DBD}"/>
    <hyperlink ref="W12" r:id="rId110" display="https://bowling.lexerbowling.com/bowlingdelapraille/solitairegeneve2024-2025/pl025.htm" xr:uid="{CB568263-7BF8-4561-9668-943204E40504}"/>
    <hyperlink ref="W29" r:id="rId111" display="https://bowling.lexerbowling.com/bowlingdelapraille/solitairegeneve2024-2025/pl00A.htm" xr:uid="{6A11332F-383B-4650-9FF0-5D2AB5B0792C}"/>
    <hyperlink ref="W33" r:id="rId112" display="https://bowling.lexerbowling.com/bowlingdelapraille/solitairegeneve2024-2025/pl02D.htm" xr:uid="{5D1C87FD-D5EC-4237-914C-C270B1C3DF09}"/>
    <hyperlink ref="W37" r:id="rId113" display="https://bowling.lexerbowling.com/bowlingdelapraille/solitairegeneve2024-2025/pl02E.htm" xr:uid="{AD353C0D-5C22-4769-A8B9-4FE6437B0FD9}"/>
    <hyperlink ref="W27" r:id="rId114" display="https://bowling.lexerbowling.com/bowlingdelapraille/solitairegeneve2024-2025/pl02B.htm" xr:uid="{E513A2AF-A304-4E36-BA34-E97BF01ADD31}"/>
    <hyperlink ref="W31" r:id="rId115" display="https://bowling.lexerbowling.com/bowlingdelapraille/solitairegeneve2024-2025/pl02F.htm" xr:uid="{4E2C5C76-D260-4548-BE45-6FBFF764F382}"/>
    <hyperlink ref="W20" r:id="rId116" display="https://bowling.lexerbowling.com/bowlingdelapraille/solitairegeneve2024-2025/pl032.htm" xr:uid="{383F541D-9782-4D7F-A217-DF631C5B8B60}"/>
    <hyperlink ref="W39" r:id="rId117" display="https://bowling.lexerbowling.com/bowlingdelapraille/solitairegeneve2024-2025/pl031.htm" xr:uid="{8F0F1B36-36B0-4931-B62B-1CFCDFB3BAF0}"/>
    <hyperlink ref="W13" r:id="rId118" display="https://bowling.lexerbowling.com/bowlingdelapraille/solitairegeneve2024-2025/pl023.htm" xr:uid="{21486589-6A20-4F8E-9B25-770AC675739C}"/>
    <hyperlink ref="P7" r:id="rId119" display="https://bowling.lexerbowling.com/bowlingdelapraille/solitairegeneve2024-2025/pl00E.htm" xr:uid="{2831E21C-158A-4C0D-AF50-85815C11E257}"/>
    <hyperlink ref="I7" r:id="rId120" display="https://bowling.lexerbowling.com/bowlingdelapraille/solitairegeneve2024-2025/pl00E.htm" xr:uid="{7FC22940-4D81-4201-A4D7-A160FB975FA7}"/>
    <hyperlink ref="B7" r:id="rId121" display="https://bowling.lexerbowling.com/bowlingdelapraille/solitairegeneve2024-2025/pl00E.htm" xr:uid="{C68EC03D-A7CB-4D1F-9898-8710A9B36B7F}"/>
    <hyperlink ref="P20" r:id="rId122" display="https://bowling.lexerbowling.com/bowlingdelapraille/solitairegeneve2024-2025/pl032.htm" xr:uid="{283FE84E-21DF-4477-A245-470537D0A5CD}"/>
    <hyperlink ref="I20" r:id="rId123" display="https://bowling.lexerbowling.com/bowlingdelapraille/solitairegeneve2024-2025/pl032.htm" xr:uid="{AE3DE15C-3309-41B2-AC3A-6F5E22C998BA}"/>
    <hyperlink ref="B20" r:id="rId124" display="https://bowling.lexerbowling.com/bowlingdelapraille/solitairegeneve2024-2025/pl032.htm" xr:uid="{53D1C1C4-0E32-4011-8E8B-FB9FA394DC51}"/>
    <hyperlink ref="P29" r:id="rId125" display="https://bowling.lexerbowling.com/bowlingdelapraille/solitairegeneve2024-2025/pl00A.htm" xr:uid="{B84B59E4-320C-4004-9EAA-200364B12A8C}"/>
    <hyperlink ref="I29" r:id="rId126" display="https://bowling.lexerbowling.com/bowlingdelapraille/solitairegeneve2024-2025/pl00A.htm" xr:uid="{AA36A40A-CCE5-40C7-A30E-765B9F6A7378}"/>
    <hyperlink ref="B29" r:id="rId127" display="https://bowling.lexerbowling.com/bowlingdelapraille/solitairegeneve2024-2025/pl00A.htm" xr:uid="{4D686DA3-ACD4-4BDA-A268-9C0025A58F5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28"/>
  <tableParts count="4">
    <tablePart r:id="rId129"/>
    <tablePart r:id="rId130"/>
    <tablePart r:id="rId131"/>
    <tablePart r:id="rId13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55"/>
  <sheetViews>
    <sheetView tabSelected="1" topLeftCell="U1" zoomScaleNormal="100" workbookViewId="0">
      <selection activeCell="AS10" sqref="AS10"/>
    </sheetView>
  </sheetViews>
  <sheetFormatPr baseColWidth="10" defaultRowHeight="15" x14ac:dyDescent="0.25"/>
  <cols>
    <col min="1" max="1" width="6" style="4" customWidth="1"/>
    <col min="2" max="2" width="25" style="5" customWidth="1"/>
    <col min="3" max="3" width="11.7109375" style="4" customWidth="1"/>
    <col min="4" max="4" width="9.7109375" style="4" customWidth="1"/>
    <col min="5" max="5" width="9.7109375" style="11" customWidth="1"/>
    <col min="6" max="6" width="5.7109375" style="5" customWidth="1"/>
    <col min="7" max="7" width="6" style="4" customWidth="1"/>
    <col min="8" max="8" width="24.140625" style="5" customWidth="1"/>
    <col min="9" max="10" width="8.7109375" style="4" customWidth="1"/>
    <col min="11" max="11" width="8.7109375" style="11" customWidth="1"/>
    <col min="12" max="12" width="5.42578125" style="5" customWidth="1"/>
    <col min="13" max="13" width="6" style="4" customWidth="1"/>
    <col min="14" max="14" width="24.85546875" style="5" customWidth="1"/>
    <col min="15" max="16" width="8.5703125" style="4" customWidth="1"/>
    <col min="17" max="17" width="8.5703125" style="11" customWidth="1"/>
    <col min="18" max="18" width="5.140625" customWidth="1"/>
    <col min="19" max="19" width="6" style="49" customWidth="1"/>
    <col min="20" max="20" width="24.140625" style="47" customWidth="1"/>
    <col min="21" max="22" width="8.28515625" style="49" customWidth="1"/>
    <col min="23" max="23" width="8.28515625" style="50" customWidth="1"/>
    <col min="24" max="24" width="8.28515625" style="47" customWidth="1"/>
    <col min="25" max="25" width="5.28515625" style="47" customWidth="1"/>
    <col min="26" max="26" width="11.5703125" style="47"/>
    <col min="27" max="27" width="24.7109375" style="47" customWidth="1"/>
    <col min="28" max="31" width="7.7109375" style="47" customWidth="1"/>
    <col min="32" max="32" width="5.42578125" style="5" customWidth="1"/>
    <col min="33" max="33" width="6" style="4" customWidth="1"/>
    <col min="34" max="34" width="24.85546875" style="5" customWidth="1"/>
    <col min="35" max="36" width="8.5703125" style="4" customWidth="1"/>
    <col min="37" max="37" width="8.5703125" style="11" customWidth="1"/>
    <col min="38" max="38" width="8.5703125" style="5" customWidth="1"/>
    <col min="41" max="41" width="26.7109375" customWidth="1"/>
  </cols>
  <sheetData>
    <row r="1" spans="1:44" x14ac:dyDescent="0.25">
      <c r="A1" s="43" t="s">
        <v>22</v>
      </c>
      <c r="B1" s="43"/>
      <c r="C1" s="43"/>
      <c r="D1" s="43"/>
      <c r="E1" s="43"/>
      <c r="F1"/>
      <c r="G1" s="43" t="s">
        <v>22</v>
      </c>
      <c r="H1" s="43"/>
      <c r="I1" s="43"/>
      <c r="J1" s="43"/>
      <c r="K1" s="43"/>
      <c r="L1"/>
      <c r="M1" s="43" t="s">
        <v>22</v>
      </c>
      <c r="N1" s="43"/>
      <c r="O1" s="43"/>
      <c r="P1" s="43"/>
      <c r="Q1" s="43"/>
      <c r="S1" s="46" t="s">
        <v>44</v>
      </c>
      <c r="T1" s="46"/>
      <c r="U1" s="46"/>
      <c r="V1" s="46"/>
      <c r="W1" s="46"/>
      <c r="Z1" s="46" t="s">
        <v>44</v>
      </c>
      <c r="AA1" s="46"/>
      <c r="AB1" s="46"/>
      <c r="AC1" s="46"/>
      <c r="AD1" s="46"/>
      <c r="AG1" s="43" t="s">
        <v>44</v>
      </c>
      <c r="AH1" s="43"/>
      <c r="AI1" s="43"/>
      <c r="AJ1" s="43"/>
      <c r="AK1" s="43"/>
      <c r="AM1" s="5"/>
      <c r="AN1" s="43" t="s">
        <v>44</v>
      </c>
      <c r="AO1" s="43"/>
      <c r="AP1" s="43"/>
      <c r="AQ1" s="43"/>
      <c r="AR1" s="43"/>
    </row>
    <row r="2" spans="1:44" x14ac:dyDescent="0.25">
      <c r="A2" s="44" t="s">
        <v>42</v>
      </c>
      <c r="B2" s="44"/>
      <c r="C2" s="44"/>
      <c r="D2" s="44"/>
      <c r="E2" s="44"/>
      <c r="F2"/>
      <c r="G2" s="44" t="s">
        <v>31</v>
      </c>
      <c r="H2" s="44"/>
      <c r="I2" s="44"/>
      <c r="J2" s="44"/>
      <c r="K2" s="44"/>
      <c r="L2"/>
      <c r="M2" s="44" t="s">
        <v>32</v>
      </c>
      <c r="N2" s="44"/>
      <c r="O2" s="44"/>
      <c r="P2" s="44"/>
      <c r="Q2" s="44"/>
      <c r="S2" s="48" t="s">
        <v>43</v>
      </c>
      <c r="T2" s="48"/>
      <c r="U2" s="48"/>
      <c r="V2" s="48"/>
      <c r="W2" s="48"/>
      <c r="Z2" s="48" t="s">
        <v>59</v>
      </c>
      <c r="AA2" s="48"/>
      <c r="AB2" s="48"/>
      <c r="AC2" s="48"/>
      <c r="AD2" s="48"/>
      <c r="AG2" s="44" t="s">
        <v>45</v>
      </c>
      <c r="AH2" s="44"/>
      <c r="AI2" s="44"/>
      <c r="AJ2" s="44"/>
      <c r="AK2" s="44"/>
      <c r="AM2" s="5"/>
      <c r="AN2" s="44" t="s">
        <v>46</v>
      </c>
      <c r="AO2" s="44"/>
      <c r="AP2" s="44"/>
      <c r="AQ2" s="44"/>
      <c r="AR2" s="44"/>
    </row>
    <row r="3" spans="1:44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Z3" s="49"/>
      <c r="AB3" s="49"/>
      <c r="AC3" s="49"/>
      <c r="AD3" s="50"/>
      <c r="AM3" s="5"/>
      <c r="AN3" s="4"/>
      <c r="AO3" s="5"/>
      <c r="AP3" s="4"/>
      <c r="AQ3" s="4"/>
      <c r="AR3" s="11"/>
    </row>
    <row r="4" spans="1:44" ht="15.75" thickBot="1" x14ac:dyDescent="0.3">
      <c r="A4" s="2" t="s">
        <v>0</v>
      </c>
      <c r="B4" s="3" t="s">
        <v>1</v>
      </c>
      <c r="C4" s="2" t="s">
        <v>3</v>
      </c>
      <c r="D4" s="2" t="s">
        <v>2</v>
      </c>
      <c r="E4" s="2" t="s">
        <v>4</v>
      </c>
      <c r="F4" s="4"/>
      <c r="G4" s="2" t="s">
        <v>0</v>
      </c>
      <c r="H4" s="3" t="s">
        <v>1</v>
      </c>
      <c r="I4" s="2" t="s">
        <v>3</v>
      </c>
      <c r="J4" s="2" t="s">
        <v>2</v>
      </c>
      <c r="K4" s="2" t="s">
        <v>4</v>
      </c>
      <c r="L4" s="4"/>
      <c r="M4" s="2" t="s">
        <v>0</v>
      </c>
      <c r="N4" s="3" t="s">
        <v>1</v>
      </c>
      <c r="O4" s="2" t="s">
        <v>3</v>
      </c>
      <c r="P4" s="2" t="s">
        <v>2</v>
      </c>
      <c r="Q4" s="2" t="s">
        <v>4</v>
      </c>
      <c r="S4" s="51" t="s">
        <v>0</v>
      </c>
      <c r="T4" s="52" t="s">
        <v>1</v>
      </c>
      <c r="U4" s="51" t="s">
        <v>3</v>
      </c>
      <c r="V4" s="51" t="s">
        <v>2</v>
      </c>
      <c r="W4" s="51" t="s">
        <v>4</v>
      </c>
      <c r="X4" s="49" t="s">
        <v>17</v>
      </c>
      <c r="Y4" s="49"/>
      <c r="Z4" s="51" t="s">
        <v>0</v>
      </c>
      <c r="AA4" s="52" t="s">
        <v>1</v>
      </c>
      <c r="AB4" s="51" t="s">
        <v>3</v>
      </c>
      <c r="AC4" s="51" t="s">
        <v>2</v>
      </c>
      <c r="AD4" s="51" t="s">
        <v>4</v>
      </c>
      <c r="AE4" s="49" t="s">
        <v>17</v>
      </c>
      <c r="AF4" s="4"/>
      <c r="AG4" s="67" t="s">
        <v>0</v>
      </c>
      <c r="AH4" s="68" t="s">
        <v>1</v>
      </c>
      <c r="AI4" s="67" t="s">
        <v>3</v>
      </c>
      <c r="AJ4" s="67" t="s">
        <v>2</v>
      </c>
      <c r="AK4" s="67" t="s">
        <v>4</v>
      </c>
      <c r="AL4" s="69" t="s">
        <v>17</v>
      </c>
      <c r="AM4" s="4"/>
      <c r="AN4" s="67" t="s">
        <v>0</v>
      </c>
      <c r="AO4" s="68" t="s">
        <v>1</v>
      </c>
      <c r="AP4" s="67" t="s">
        <v>3</v>
      </c>
      <c r="AQ4" s="67" t="s">
        <v>2</v>
      </c>
      <c r="AR4" s="69" t="s">
        <v>37</v>
      </c>
    </row>
    <row r="5" spans="1:44" ht="15.75" thickBot="1" x14ac:dyDescent="0.3">
      <c r="A5" s="2">
        <v>1</v>
      </c>
      <c r="B5" s="13" t="s">
        <v>16</v>
      </c>
      <c r="C5" s="12">
        <v>1570</v>
      </c>
      <c r="D5" s="12">
        <v>12</v>
      </c>
      <c r="E5" s="12">
        <v>130.83000000000001</v>
      </c>
      <c r="F5" s="22"/>
      <c r="G5" s="2">
        <v>1</v>
      </c>
      <c r="H5" s="13" t="s">
        <v>16</v>
      </c>
      <c r="I5" s="12">
        <v>3121</v>
      </c>
      <c r="J5" s="12">
        <v>24</v>
      </c>
      <c r="K5" s="23">
        <v>130.04166666666666</v>
      </c>
      <c r="L5" s="22"/>
      <c r="M5" s="2">
        <v>1</v>
      </c>
      <c r="N5" s="13" t="s">
        <v>16</v>
      </c>
      <c r="O5" s="12">
        <v>4691</v>
      </c>
      <c r="P5" s="12">
        <v>36</v>
      </c>
      <c r="Q5" s="12">
        <v>130.31</v>
      </c>
      <c r="S5" s="51">
        <v>1</v>
      </c>
      <c r="T5" s="13" t="s">
        <v>16</v>
      </c>
      <c r="U5" s="53">
        <v>4691</v>
      </c>
      <c r="V5" s="53">
        <v>36</v>
      </c>
      <c r="W5" s="53">
        <v>130.31</v>
      </c>
      <c r="X5" s="53"/>
      <c r="Y5" s="54"/>
      <c r="Z5" s="51">
        <v>1</v>
      </c>
      <c r="AA5" s="13" t="s">
        <v>16</v>
      </c>
      <c r="AB5" s="53">
        <v>1580</v>
      </c>
      <c r="AC5" s="53">
        <v>12</v>
      </c>
      <c r="AD5" s="55">
        <v>131.66666666666666</v>
      </c>
      <c r="AE5" s="53"/>
      <c r="AF5" s="22"/>
      <c r="AG5" s="67">
        <v>1</v>
      </c>
      <c r="AH5" s="13" t="s">
        <v>16</v>
      </c>
      <c r="AI5" s="12">
        <f>SUM(Tableau5735118[[#This Row],[QA]]-Tableau5724107[[#This Row],[QA]]-Tableau57396[[#This Row],[QA]])</f>
        <v>792</v>
      </c>
      <c r="AJ5" s="12">
        <f>SUM(Tableau5735118[[#This Row],[Parties]]-Tableau5724107[[#This Row],[Parties]]-Tableau57396[[#This Row],[Parties]])</f>
        <v>6</v>
      </c>
      <c r="AK5" s="23">
        <f>SUM(AI5/AJ5)</f>
        <v>132</v>
      </c>
      <c r="AL5" s="12"/>
      <c r="AM5" s="22"/>
      <c r="AN5" s="67">
        <v>1</v>
      </c>
      <c r="AO5" s="13" t="s">
        <v>16</v>
      </c>
      <c r="AP5" s="12">
        <v>7063</v>
      </c>
      <c r="AQ5" s="12">
        <v>54</v>
      </c>
      <c r="AR5" s="12">
        <v>130.80000000000001</v>
      </c>
    </row>
    <row r="6" spans="1:44" ht="15.75" thickBot="1" x14ac:dyDescent="0.3">
      <c r="A6" s="28">
        <v>2</v>
      </c>
      <c r="B6" s="13" t="s">
        <v>15</v>
      </c>
      <c r="C6" s="12">
        <v>970</v>
      </c>
      <c r="D6" s="12">
        <v>6</v>
      </c>
      <c r="E6" s="12">
        <v>161.66999999999999</v>
      </c>
      <c r="F6" s="12"/>
      <c r="G6" s="12">
        <v>2</v>
      </c>
      <c r="H6" s="13" t="s">
        <v>15</v>
      </c>
      <c r="I6" s="12">
        <v>3799</v>
      </c>
      <c r="J6" s="12">
        <v>24</v>
      </c>
      <c r="K6" s="23">
        <v>158.29166666666666</v>
      </c>
      <c r="L6" s="12"/>
      <c r="M6" s="12">
        <v>2</v>
      </c>
      <c r="N6" s="13" t="s">
        <v>15</v>
      </c>
      <c r="O6" s="12">
        <v>4769</v>
      </c>
      <c r="P6" s="12">
        <v>30</v>
      </c>
      <c r="Q6" s="12">
        <v>158.97</v>
      </c>
      <c r="S6" s="53">
        <v>2</v>
      </c>
      <c r="T6" s="13" t="s">
        <v>15</v>
      </c>
      <c r="U6" s="53">
        <v>4769</v>
      </c>
      <c r="V6" s="53">
        <v>30</v>
      </c>
      <c r="W6" s="53">
        <v>158.97</v>
      </c>
      <c r="X6" s="53"/>
      <c r="Y6" s="53"/>
      <c r="Z6" s="53">
        <v>2</v>
      </c>
      <c r="AA6" s="13" t="s">
        <v>15</v>
      </c>
      <c r="AB6" s="53">
        <v>923</v>
      </c>
      <c r="AC6" s="53">
        <v>6</v>
      </c>
      <c r="AD6" s="55">
        <v>153.83333333333334</v>
      </c>
      <c r="AE6" s="53"/>
      <c r="AF6" s="12"/>
      <c r="AG6" s="70">
        <v>2</v>
      </c>
      <c r="AH6" s="13" t="s">
        <v>15</v>
      </c>
      <c r="AI6" s="12">
        <f>SUM(Tableau5735118[[#This Row],[QA]]-Tableau5724107[[#This Row],[QA]]-Tableau57396[[#This Row],[QA]])</f>
        <v>1932</v>
      </c>
      <c r="AJ6" s="12">
        <f>SUM(Tableau5735118[[#This Row],[Parties]]-Tableau5724107[[#This Row],[Parties]]-Tableau57396[[#This Row],[Parties]])</f>
        <v>12</v>
      </c>
      <c r="AK6" s="23">
        <f t="shared" ref="AK6:AK45" si="0">SUM(AI6/AJ6)</f>
        <v>161</v>
      </c>
      <c r="AL6" s="12"/>
      <c r="AM6" s="12"/>
      <c r="AN6" s="70">
        <v>2</v>
      </c>
      <c r="AO6" s="13" t="s">
        <v>15</v>
      </c>
      <c r="AP6" s="12">
        <v>7624</v>
      </c>
      <c r="AQ6" s="12">
        <v>48</v>
      </c>
      <c r="AR6" s="12">
        <v>158.83000000000001</v>
      </c>
    </row>
    <row r="7" spans="1:44" ht="15.75" thickBot="1" x14ac:dyDescent="0.3">
      <c r="A7" s="2">
        <v>3</v>
      </c>
      <c r="B7" s="13" t="s">
        <v>61</v>
      </c>
      <c r="C7" s="12">
        <v>0</v>
      </c>
      <c r="D7" s="12">
        <v>0</v>
      </c>
      <c r="E7" s="12">
        <v>0</v>
      </c>
      <c r="F7" s="22"/>
      <c r="G7" s="2">
        <v>3</v>
      </c>
      <c r="H7" s="13" t="s">
        <v>61</v>
      </c>
      <c r="I7" s="12">
        <v>0</v>
      </c>
      <c r="J7" s="12">
        <v>0</v>
      </c>
      <c r="K7" s="23">
        <v>0</v>
      </c>
      <c r="L7" s="22"/>
      <c r="M7" s="2">
        <v>3</v>
      </c>
      <c r="N7" s="13" t="s">
        <v>61</v>
      </c>
      <c r="O7" s="12">
        <v>0</v>
      </c>
      <c r="P7" s="12">
        <v>0</v>
      </c>
      <c r="Q7" s="12">
        <v>0</v>
      </c>
      <c r="S7" s="51">
        <v>3</v>
      </c>
      <c r="T7" s="13" t="s">
        <v>61</v>
      </c>
      <c r="U7" s="53">
        <v>0</v>
      </c>
      <c r="V7" s="53">
        <v>0</v>
      </c>
      <c r="W7" s="53">
        <v>0</v>
      </c>
      <c r="X7" s="53"/>
      <c r="Y7" s="54"/>
      <c r="Z7" s="51">
        <v>3</v>
      </c>
      <c r="AA7" s="13" t="s">
        <v>61</v>
      </c>
      <c r="AB7" s="53">
        <v>0</v>
      </c>
      <c r="AC7" s="53">
        <v>0</v>
      </c>
      <c r="AD7" s="55">
        <v>0</v>
      </c>
      <c r="AE7" s="53"/>
      <c r="AF7" s="22"/>
      <c r="AG7" s="67">
        <v>3</v>
      </c>
      <c r="AH7" s="13" t="s">
        <v>61</v>
      </c>
      <c r="AI7" s="12">
        <f>SUM(Tableau5735118[[#This Row],[QA]]-Tableau5724107[[#This Row],[QA]]-Tableau57396[[#This Row],[QA]])</f>
        <v>1130</v>
      </c>
      <c r="AJ7" s="12">
        <f>SUM(Tableau5735118[[#This Row],[Parties]]-Tableau5724107[[#This Row],[Parties]]-Tableau57396[[#This Row],[Parties]])</f>
        <v>6</v>
      </c>
      <c r="AK7" s="23">
        <f t="shared" si="0"/>
        <v>188.33333333333334</v>
      </c>
      <c r="AL7" s="12"/>
      <c r="AM7" s="22"/>
      <c r="AN7" s="67">
        <v>3</v>
      </c>
      <c r="AO7" s="13" t="s">
        <v>61</v>
      </c>
      <c r="AP7" s="12">
        <v>1130</v>
      </c>
      <c r="AQ7" s="12">
        <v>6</v>
      </c>
      <c r="AR7" s="12">
        <v>188.33</v>
      </c>
    </row>
    <row r="8" spans="1:44" ht="15.75" thickBot="1" x14ac:dyDescent="0.3">
      <c r="A8" s="28">
        <v>4</v>
      </c>
      <c r="B8" s="13" t="s">
        <v>56</v>
      </c>
      <c r="C8" s="12">
        <v>0</v>
      </c>
      <c r="D8" s="12">
        <v>0</v>
      </c>
      <c r="E8" s="12">
        <v>0</v>
      </c>
      <c r="F8" s="12"/>
      <c r="G8" s="12">
        <v>4</v>
      </c>
      <c r="H8" s="13" t="s">
        <v>56</v>
      </c>
      <c r="I8" s="12">
        <v>1700</v>
      </c>
      <c r="J8" s="12">
        <v>12</v>
      </c>
      <c r="K8" s="23">
        <v>141.66666666666666</v>
      </c>
      <c r="L8" s="12"/>
      <c r="M8" s="12">
        <v>4</v>
      </c>
      <c r="N8" s="13" t="s">
        <v>56</v>
      </c>
      <c r="O8" s="12">
        <v>1700</v>
      </c>
      <c r="P8" s="12">
        <v>12</v>
      </c>
      <c r="Q8" s="12">
        <v>141.66999999999999</v>
      </c>
      <c r="S8" s="53">
        <v>4</v>
      </c>
      <c r="T8" s="13" t="s">
        <v>56</v>
      </c>
      <c r="U8" s="53">
        <v>1700</v>
      </c>
      <c r="V8" s="53">
        <v>12</v>
      </c>
      <c r="W8" s="53">
        <v>141.66999999999999</v>
      </c>
      <c r="X8" s="53"/>
      <c r="Y8" s="53"/>
      <c r="Z8" s="53">
        <v>4</v>
      </c>
      <c r="AA8" s="13" t="s">
        <v>56</v>
      </c>
      <c r="AB8" s="53">
        <v>867</v>
      </c>
      <c r="AC8" s="53">
        <v>6</v>
      </c>
      <c r="AD8" s="55">
        <v>144.5</v>
      </c>
      <c r="AE8" s="53"/>
      <c r="AF8" s="21"/>
      <c r="AG8" s="70">
        <v>4</v>
      </c>
      <c r="AH8" s="13" t="s">
        <v>56</v>
      </c>
      <c r="AI8" s="12">
        <f>SUM(Tableau5735118[[#This Row],[QA]]-Tableau5724107[[#This Row],[QA]]-Tableau57396[[#This Row],[QA]])</f>
        <v>1822</v>
      </c>
      <c r="AJ8" s="12">
        <f>SUM(Tableau5735118[[#This Row],[Parties]]-Tableau5724107[[#This Row],[Parties]]-Tableau57396[[#This Row],[Parties]])</f>
        <v>12</v>
      </c>
      <c r="AK8" s="23">
        <f t="shared" si="0"/>
        <v>151.83333333333334</v>
      </c>
      <c r="AL8" s="12"/>
      <c r="AM8" s="12"/>
      <c r="AN8" s="70">
        <v>4</v>
      </c>
      <c r="AO8" s="13" t="s">
        <v>56</v>
      </c>
      <c r="AP8" s="12">
        <v>4389</v>
      </c>
      <c r="AQ8" s="12">
        <v>30</v>
      </c>
      <c r="AR8" s="12">
        <v>146.30000000000001</v>
      </c>
    </row>
    <row r="9" spans="1:44" ht="15.75" thickBot="1" x14ac:dyDescent="0.3">
      <c r="A9" s="2">
        <v>5</v>
      </c>
      <c r="B9" s="13" t="s">
        <v>14</v>
      </c>
      <c r="C9" s="12">
        <v>1093</v>
      </c>
      <c r="D9" s="12">
        <v>6</v>
      </c>
      <c r="E9" s="12">
        <v>182.17</v>
      </c>
      <c r="F9" s="22"/>
      <c r="G9" s="2">
        <v>5</v>
      </c>
      <c r="H9" s="13" t="s">
        <v>14</v>
      </c>
      <c r="I9" s="12">
        <v>6041</v>
      </c>
      <c r="J9" s="12">
        <v>30</v>
      </c>
      <c r="K9" s="23">
        <v>201.36666666666667</v>
      </c>
      <c r="L9" s="22"/>
      <c r="M9" s="2">
        <v>5</v>
      </c>
      <c r="N9" s="13" t="s">
        <v>14</v>
      </c>
      <c r="O9" s="12">
        <v>7134</v>
      </c>
      <c r="P9" s="12">
        <v>36</v>
      </c>
      <c r="Q9" s="12">
        <v>198.17</v>
      </c>
      <c r="S9" s="51">
        <v>5</v>
      </c>
      <c r="T9" s="13" t="s">
        <v>14</v>
      </c>
      <c r="U9" s="53">
        <v>7134</v>
      </c>
      <c r="V9" s="53">
        <v>36</v>
      </c>
      <c r="W9" s="53">
        <v>198.17</v>
      </c>
      <c r="X9" s="53"/>
      <c r="Y9" s="54"/>
      <c r="Z9" s="51">
        <v>5</v>
      </c>
      <c r="AA9" s="13" t="s">
        <v>14</v>
      </c>
      <c r="AB9" s="53">
        <v>3397</v>
      </c>
      <c r="AC9" s="53">
        <v>18</v>
      </c>
      <c r="AD9" s="55">
        <v>188.72222222222223</v>
      </c>
      <c r="AE9" s="56"/>
      <c r="AF9" s="22"/>
      <c r="AG9" s="67">
        <v>5</v>
      </c>
      <c r="AH9" s="13" t="s">
        <v>14</v>
      </c>
      <c r="AI9" s="12">
        <f>SUM(Tableau5735118[[#This Row],[QA]]-Tableau5724107[[#This Row],[QA]]-Tableau57396[[#This Row],[QA]])</f>
        <v>1171</v>
      </c>
      <c r="AJ9" s="12">
        <f>SUM(Tableau5735118[[#This Row],[Parties]]-Tableau5724107[[#This Row],[Parties]]-Tableau57396[[#This Row],[Parties]])</f>
        <v>6</v>
      </c>
      <c r="AK9" s="23">
        <f t="shared" si="0"/>
        <v>195.16666666666666</v>
      </c>
      <c r="AL9" s="21"/>
      <c r="AM9" s="22"/>
      <c r="AN9" s="67">
        <v>5</v>
      </c>
      <c r="AO9" s="13" t="s">
        <v>14</v>
      </c>
      <c r="AP9" s="12">
        <v>11702</v>
      </c>
      <c r="AQ9" s="12">
        <v>60</v>
      </c>
      <c r="AR9" s="12">
        <v>195.03</v>
      </c>
    </row>
    <row r="10" spans="1:44" ht="15.75" thickBot="1" x14ac:dyDescent="0.3">
      <c r="A10" s="28">
        <v>6</v>
      </c>
      <c r="B10" s="13" t="s">
        <v>53</v>
      </c>
      <c r="C10" s="12">
        <v>0</v>
      </c>
      <c r="D10" s="12">
        <v>0</v>
      </c>
      <c r="E10" s="12">
        <v>0</v>
      </c>
      <c r="F10" s="12"/>
      <c r="G10" s="12">
        <v>6</v>
      </c>
      <c r="H10" s="13" t="s">
        <v>53</v>
      </c>
      <c r="I10" s="12">
        <v>1099</v>
      </c>
      <c r="J10" s="12">
        <v>6</v>
      </c>
      <c r="K10" s="23">
        <v>183.16666666666666</v>
      </c>
      <c r="L10" s="12"/>
      <c r="M10" s="12">
        <v>6</v>
      </c>
      <c r="N10" s="13" t="s">
        <v>53</v>
      </c>
      <c r="O10" s="12">
        <v>1099</v>
      </c>
      <c r="P10" s="12">
        <v>6</v>
      </c>
      <c r="Q10" s="12">
        <v>183.17</v>
      </c>
      <c r="S10" s="53">
        <v>6</v>
      </c>
      <c r="T10" s="13" t="s">
        <v>53</v>
      </c>
      <c r="U10" s="53">
        <v>1099</v>
      </c>
      <c r="V10" s="53">
        <v>6</v>
      </c>
      <c r="W10" s="53">
        <v>183.17</v>
      </c>
      <c r="X10" s="56"/>
      <c r="Y10" s="53"/>
      <c r="Z10" s="53">
        <v>6</v>
      </c>
      <c r="AA10" s="13" t="s">
        <v>53</v>
      </c>
      <c r="AB10" s="53">
        <v>0</v>
      </c>
      <c r="AC10" s="53">
        <v>0</v>
      </c>
      <c r="AD10" s="55" t="e">
        <v>#DIV/0!</v>
      </c>
      <c r="AE10" s="53"/>
      <c r="AF10" s="12"/>
      <c r="AG10" s="70">
        <v>6</v>
      </c>
      <c r="AH10" s="13" t="s">
        <v>53</v>
      </c>
      <c r="AI10" s="12">
        <f>SUM(Tableau5735118[[#This Row],[QA]]-Tableau5724107[[#This Row],[QA]]-Tableau57396[[#This Row],[QA]])</f>
        <v>2433</v>
      </c>
      <c r="AJ10" s="12">
        <f>SUM(Tableau5735118[[#This Row],[Parties]]-Tableau5724107[[#This Row],[Parties]]-Tableau57396[[#This Row],[Parties]])</f>
        <v>12</v>
      </c>
      <c r="AK10" s="23">
        <f t="shared" si="0"/>
        <v>202.75</v>
      </c>
      <c r="AL10" s="12"/>
      <c r="AM10" s="12"/>
      <c r="AN10" s="70">
        <v>6</v>
      </c>
      <c r="AO10" s="13" t="s">
        <v>53</v>
      </c>
      <c r="AP10" s="12">
        <v>3532</v>
      </c>
      <c r="AQ10" s="12">
        <v>18</v>
      </c>
      <c r="AR10" s="12">
        <v>196.22</v>
      </c>
    </row>
    <row r="11" spans="1:44" ht="15.75" thickBot="1" x14ac:dyDescent="0.3">
      <c r="A11" s="2">
        <v>7</v>
      </c>
      <c r="B11" s="13" t="s">
        <v>5</v>
      </c>
      <c r="C11" s="12">
        <v>1984</v>
      </c>
      <c r="D11" s="12">
        <v>12</v>
      </c>
      <c r="E11" s="12">
        <v>165.33</v>
      </c>
      <c r="F11" s="22"/>
      <c r="G11" s="2">
        <v>7</v>
      </c>
      <c r="H11" s="13" t="s">
        <v>5</v>
      </c>
      <c r="I11" s="12">
        <v>5639</v>
      </c>
      <c r="J11" s="12">
        <v>30</v>
      </c>
      <c r="K11" s="23">
        <v>187.96666666666667</v>
      </c>
      <c r="L11" s="22"/>
      <c r="M11" s="2">
        <v>7</v>
      </c>
      <c r="N11" s="13" t="s">
        <v>5</v>
      </c>
      <c r="O11" s="12">
        <v>7623</v>
      </c>
      <c r="P11" s="12">
        <v>42</v>
      </c>
      <c r="Q11" s="12">
        <v>181.5</v>
      </c>
      <c r="S11" s="51">
        <v>7</v>
      </c>
      <c r="T11" s="13" t="s">
        <v>5</v>
      </c>
      <c r="U11" s="53">
        <v>7623</v>
      </c>
      <c r="V11" s="53">
        <v>42</v>
      </c>
      <c r="W11" s="53">
        <v>181.5</v>
      </c>
      <c r="X11" s="53"/>
      <c r="Y11" s="54"/>
      <c r="Z11" s="51">
        <v>7</v>
      </c>
      <c r="AA11" s="13" t="s">
        <v>5</v>
      </c>
      <c r="AB11" s="53">
        <v>3293</v>
      </c>
      <c r="AC11" s="53">
        <v>18</v>
      </c>
      <c r="AD11" s="55">
        <v>182.94444444444446</v>
      </c>
      <c r="AE11" s="53"/>
      <c r="AF11" s="22"/>
      <c r="AG11" s="67">
        <v>7</v>
      </c>
      <c r="AH11" s="13" t="s">
        <v>5</v>
      </c>
      <c r="AI11" s="12">
        <f>SUM(Tableau5735118[[#This Row],[QA]]-Tableau5724107[[#This Row],[QA]]-Tableau57396[[#This Row],[QA]])</f>
        <v>2192</v>
      </c>
      <c r="AJ11" s="12">
        <f>SUM(Tableau5735118[[#This Row],[Parties]]-Tableau5724107[[#This Row],[Parties]]-Tableau57396[[#This Row],[Parties]])</f>
        <v>12</v>
      </c>
      <c r="AK11" s="23">
        <f t="shared" si="0"/>
        <v>182.66666666666666</v>
      </c>
      <c r="AL11" s="12"/>
      <c r="AM11" s="22"/>
      <c r="AN11" s="67">
        <v>7</v>
      </c>
      <c r="AO11" s="13" t="s">
        <v>5</v>
      </c>
      <c r="AP11" s="12">
        <v>13108</v>
      </c>
      <c r="AQ11" s="12">
        <v>72</v>
      </c>
      <c r="AR11" s="12">
        <v>182.06</v>
      </c>
    </row>
    <row r="12" spans="1:44" ht="15.75" thickBot="1" x14ac:dyDescent="0.3">
      <c r="A12" s="28">
        <v>8</v>
      </c>
      <c r="B12" s="13" t="s">
        <v>38</v>
      </c>
      <c r="C12" s="12">
        <v>1055</v>
      </c>
      <c r="D12" s="12">
        <v>6</v>
      </c>
      <c r="E12" s="12">
        <v>175.83</v>
      </c>
      <c r="F12" s="12"/>
      <c r="G12" s="12">
        <v>8</v>
      </c>
      <c r="H12" s="13" t="s">
        <v>38</v>
      </c>
      <c r="I12" s="12">
        <v>0</v>
      </c>
      <c r="J12" s="12">
        <v>0</v>
      </c>
      <c r="K12" s="23" t="e">
        <v>#DIV/0!</v>
      </c>
      <c r="L12" s="12"/>
      <c r="M12" s="12">
        <v>8</v>
      </c>
      <c r="N12" s="13" t="s">
        <v>38</v>
      </c>
      <c r="O12" s="12">
        <v>1055</v>
      </c>
      <c r="P12" s="12">
        <v>6</v>
      </c>
      <c r="Q12" s="12">
        <v>175.83</v>
      </c>
      <c r="S12" s="53">
        <v>8</v>
      </c>
      <c r="T12" s="13" t="s">
        <v>38</v>
      </c>
      <c r="U12" s="53">
        <v>1055</v>
      </c>
      <c r="V12" s="53">
        <v>6</v>
      </c>
      <c r="W12" s="53">
        <v>175.83</v>
      </c>
      <c r="X12" s="53"/>
      <c r="Y12" s="53"/>
      <c r="Z12" s="53">
        <v>8</v>
      </c>
      <c r="AA12" s="13" t="s">
        <v>38</v>
      </c>
      <c r="AB12" s="53">
        <v>0</v>
      </c>
      <c r="AC12" s="53">
        <v>0</v>
      </c>
      <c r="AD12" s="55" t="e">
        <v>#DIV/0!</v>
      </c>
      <c r="AE12" s="53"/>
      <c r="AF12" s="12"/>
      <c r="AG12" s="70">
        <v>8</v>
      </c>
      <c r="AH12" s="13" t="s">
        <v>38</v>
      </c>
      <c r="AI12" s="12">
        <f>SUM(Tableau5735118[[#This Row],[QA]]-Tableau5724107[[#This Row],[QA]]-Tableau57396[[#This Row],[QA]])</f>
        <v>0</v>
      </c>
      <c r="AJ12" s="12">
        <f>SUM(Tableau5735118[[#This Row],[Parties]]-Tableau5724107[[#This Row],[Parties]]-Tableau57396[[#This Row],[Parties]])</f>
        <v>0</v>
      </c>
      <c r="AK12" s="23" t="e">
        <f t="shared" si="0"/>
        <v>#DIV/0!</v>
      </c>
      <c r="AL12" s="12"/>
      <c r="AM12" s="12"/>
      <c r="AN12" s="70">
        <v>8</v>
      </c>
      <c r="AO12" s="13" t="s">
        <v>38</v>
      </c>
      <c r="AP12" s="12">
        <v>1055</v>
      </c>
      <c r="AQ12" s="12">
        <v>6</v>
      </c>
      <c r="AR12" s="12">
        <v>175.83</v>
      </c>
    </row>
    <row r="13" spans="1:44" ht="15.75" thickBot="1" x14ac:dyDescent="0.3">
      <c r="A13" s="2">
        <v>9</v>
      </c>
      <c r="B13" s="13" t="s">
        <v>26</v>
      </c>
      <c r="C13" s="12">
        <v>926</v>
      </c>
      <c r="D13" s="12">
        <v>6</v>
      </c>
      <c r="E13" s="12">
        <v>154.33000000000001</v>
      </c>
      <c r="F13" s="22"/>
      <c r="G13" s="2">
        <v>9</v>
      </c>
      <c r="H13" s="13" t="s">
        <v>26</v>
      </c>
      <c r="I13" s="12">
        <v>0</v>
      </c>
      <c r="J13" s="12">
        <v>0</v>
      </c>
      <c r="K13" s="23" t="e">
        <v>#DIV/0!</v>
      </c>
      <c r="L13" s="22"/>
      <c r="M13" s="2">
        <v>9</v>
      </c>
      <c r="N13" s="13" t="s">
        <v>26</v>
      </c>
      <c r="O13" s="12">
        <v>926</v>
      </c>
      <c r="P13" s="12">
        <v>6</v>
      </c>
      <c r="Q13" s="12">
        <v>154.33000000000001</v>
      </c>
      <c r="S13" s="51">
        <v>9</v>
      </c>
      <c r="T13" s="13" t="s">
        <v>26</v>
      </c>
      <c r="U13" s="53">
        <v>926</v>
      </c>
      <c r="V13" s="53">
        <v>6</v>
      </c>
      <c r="W13" s="53">
        <v>154.33000000000001</v>
      </c>
      <c r="X13" s="53"/>
      <c r="Y13" s="54"/>
      <c r="Z13" s="51">
        <v>9</v>
      </c>
      <c r="AA13" s="13" t="s">
        <v>26</v>
      </c>
      <c r="AB13" s="53">
        <v>0</v>
      </c>
      <c r="AC13" s="53">
        <v>0</v>
      </c>
      <c r="AD13" s="55" t="e">
        <v>#DIV/0!</v>
      </c>
      <c r="AE13" s="53"/>
      <c r="AF13" s="22"/>
      <c r="AG13" s="67">
        <v>9</v>
      </c>
      <c r="AH13" s="13" t="s">
        <v>26</v>
      </c>
      <c r="AI13" s="12">
        <f>SUM(Tableau5735118[[#This Row],[QA]]-Tableau5724107[[#This Row],[QA]]-Tableau57396[[#This Row],[QA]])</f>
        <v>0</v>
      </c>
      <c r="AJ13" s="12">
        <f>SUM(Tableau5735118[[#This Row],[Parties]]-Tableau5724107[[#This Row],[Parties]]-Tableau57396[[#This Row],[Parties]])</f>
        <v>0</v>
      </c>
      <c r="AK13" s="23" t="e">
        <f t="shared" si="0"/>
        <v>#DIV/0!</v>
      </c>
      <c r="AL13" s="12"/>
      <c r="AM13" s="22"/>
      <c r="AN13" s="67">
        <v>9</v>
      </c>
      <c r="AO13" s="13" t="s">
        <v>26</v>
      </c>
      <c r="AP13" s="12">
        <v>926</v>
      </c>
      <c r="AQ13" s="12">
        <v>6</v>
      </c>
      <c r="AR13" s="12">
        <v>154.33000000000001</v>
      </c>
    </row>
    <row r="14" spans="1:44" ht="15.75" thickBot="1" x14ac:dyDescent="0.3">
      <c r="A14" s="28">
        <v>10</v>
      </c>
      <c r="B14" s="13" t="s">
        <v>6</v>
      </c>
      <c r="C14" s="12">
        <v>2184</v>
      </c>
      <c r="D14" s="12">
        <v>12</v>
      </c>
      <c r="E14" s="12">
        <v>182</v>
      </c>
      <c r="F14" s="12"/>
      <c r="G14" s="12">
        <v>10</v>
      </c>
      <c r="H14" s="13" t="s">
        <v>6</v>
      </c>
      <c r="I14" s="12">
        <v>5360</v>
      </c>
      <c r="J14" s="12">
        <v>30</v>
      </c>
      <c r="K14" s="23">
        <v>178.66666666666666</v>
      </c>
      <c r="L14" s="12"/>
      <c r="M14" s="12">
        <v>10</v>
      </c>
      <c r="N14" s="13" t="s">
        <v>6</v>
      </c>
      <c r="O14" s="12">
        <v>7544</v>
      </c>
      <c r="P14" s="12">
        <v>42</v>
      </c>
      <c r="Q14" s="12">
        <v>179.62</v>
      </c>
      <c r="S14" s="53">
        <v>10</v>
      </c>
      <c r="T14" s="13" t="s">
        <v>6</v>
      </c>
      <c r="U14" s="53">
        <v>7544</v>
      </c>
      <c r="V14" s="53">
        <v>42</v>
      </c>
      <c r="W14" s="53">
        <v>179.62</v>
      </c>
      <c r="X14" s="53"/>
      <c r="Y14" s="53"/>
      <c r="Z14" s="53">
        <v>10</v>
      </c>
      <c r="AA14" s="13" t="s">
        <v>6</v>
      </c>
      <c r="AB14" s="53">
        <v>3255</v>
      </c>
      <c r="AC14" s="53">
        <v>18</v>
      </c>
      <c r="AD14" s="55">
        <v>180.83333333333334</v>
      </c>
      <c r="AE14" s="53"/>
      <c r="AF14" s="12"/>
      <c r="AG14" s="70">
        <v>10</v>
      </c>
      <c r="AH14" s="13" t="s">
        <v>6</v>
      </c>
      <c r="AI14" s="12">
        <f>SUM(Tableau5735118[[#This Row],[QA]]-Tableau5724107[[#This Row],[QA]]-Tableau57396[[#This Row],[QA]])</f>
        <v>2094</v>
      </c>
      <c r="AJ14" s="12">
        <f>SUM(Tableau5735118[[#This Row],[Parties]]-Tableau5724107[[#This Row],[Parties]]-Tableau57396[[#This Row],[Parties]])</f>
        <v>12</v>
      </c>
      <c r="AK14" s="23">
        <f t="shared" si="0"/>
        <v>174.5</v>
      </c>
      <c r="AL14" s="12"/>
      <c r="AM14" s="12"/>
      <c r="AN14" s="70">
        <v>10</v>
      </c>
      <c r="AO14" s="13" t="s">
        <v>6</v>
      </c>
      <c r="AP14" s="12">
        <v>12893</v>
      </c>
      <c r="AQ14" s="12">
        <v>72</v>
      </c>
      <c r="AR14" s="12">
        <v>179.07</v>
      </c>
    </row>
    <row r="15" spans="1:44" ht="15.75" thickBot="1" x14ac:dyDescent="0.3">
      <c r="A15" s="2">
        <v>11</v>
      </c>
      <c r="B15" s="13" t="s">
        <v>48</v>
      </c>
      <c r="C15" s="12">
        <v>0</v>
      </c>
      <c r="D15" s="12">
        <v>0</v>
      </c>
      <c r="E15" s="12">
        <v>0</v>
      </c>
      <c r="F15" s="22"/>
      <c r="G15" s="2">
        <v>11</v>
      </c>
      <c r="H15" s="13" t="s">
        <v>48</v>
      </c>
      <c r="I15" s="12">
        <v>2598</v>
      </c>
      <c r="J15" s="12">
        <v>18</v>
      </c>
      <c r="K15" s="23">
        <v>144.33333333333334</v>
      </c>
      <c r="L15" s="22"/>
      <c r="M15" s="2">
        <v>11</v>
      </c>
      <c r="N15" s="13" t="s">
        <v>48</v>
      </c>
      <c r="O15" s="12">
        <v>2598</v>
      </c>
      <c r="P15" s="12">
        <v>18</v>
      </c>
      <c r="Q15" s="12">
        <v>144.33000000000001</v>
      </c>
      <c r="S15" s="51">
        <v>11</v>
      </c>
      <c r="T15" s="13" t="s">
        <v>48</v>
      </c>
      <c r="U15" s="53">
        <v>2598</v>
      </c>
      <c r="V15" s="53">
        <v>18</v>
      </c>
      <c r="W15" s="53">
        <v>144.33000000000001</v>
      </c>
      <c r="X15" s="53"/>
      <c r="Y15" s="54"/>
      <c r="Z15" s="51">
        <v>11</v>
      </c>
      <c r="AA15" s="13" t="s">
        <v>48</v>
      </c>
      <c r="AB15" s="53">
        <v>0</v>
      </c>
      <c r="AC15" s="53">
        <v>0</v>
      </c>
      <c r="AD15" s="55" t="e">
        <v>#DIV/0!</v>
      </c>
      <c r="AE15" s="53"/>
      <c r="AF15" s="22"/>
      <c r="AG15" s="67">
        <v>11</v>
      </c>
      <c r="AH15" s="13" t="s">
        <v>48</v>
      </c>
      <c r="AI15" s="12">
        <f>SUM(Tableau5735118[[#This Row],[QA]]-Tableau5724107[[#This Row],[QA]]-Tableau57396[[#This Row],[QA]])</f>
        <v>0</v>
      </c>
      <c r="AJ15" s="12">
        <f>SUM(Tableau5735118[[#This Row],[Parties]]-Tableau5724107[[#This Row],[Parties]]-Tableau57396[[#This Row],[Parties]])</f>
        <v>0</v>
      </c>
      <c r="AK15" s="23" t="e">
        <f t="shared" si="0"/>
        <v>#DIV/0!</v>
      </c>
      <c r="AL15" s="12"/>
      <c r="AM15" s="22"/>
      <c r="AN15" s="67">
        <v>11</v>
      </c>
      <c r="AO15" s="13" t="s">
        <v>48</v>
      </c>
      <c r="AP15" s="12">
        <v>2598</v>
      </c>
      <c r="AQ15" s="12">
        <v>18</v>
      </c>
      <c r="AR15" s="12">
        <v>144.33000000000001</v>
      </c>
    </row>
    <row r="16" spans="1:44" ht="15.75" thickBot="1" x14ac:dyDescent="0.3">
      <c r="A16" s="28">
        <v>12</v>
      </c>
      <c r="B16" s="13" t="s">
        <v>13</v>
      </c>
      <c r="C16" s="12">
        <v>1898</v>
      </c>
      <c r="D16" s="12">
        <v>12</v>
      </c>
      <c r="E16" s="12">
        <v>158.16999999999999</v>
      </c>
      <c r="F16" s="12"/>
      <c r="G16" s="12">
        <v>12</v>
      </c>
      <c r="H16" s="13" t="s">
        <v>13</v>
      </c>
      <c r="I16" s="12">
        <v>4165</v>
      </c>
      <c r="J16" s="12">
        <v>24</v>
      </c>
      <c r="K16" s="23">
        <v>173.54166666666666</v>
      </c>
      <c r="L16" s="12"/>
      <c r="M16" s="12">
        <v>12</v>
      </c>
      <c r="N16" s="13" t="s">
        <v>13</v>
      </c>
      <c r="O16" s="12">
        <v>6063</v>
      </c>
      <c r="P16" s="12">
        <v>36</v>
      </c>
      <c r="Q16" s="12">
        <v>168.42</v>
      </c>
      <c r="S16" s="53">
        <v>12</v>
      </c>
      <c r="T16" s="13" t="s">
        <v>13</v>
      </c>
      <c r="U16" s="53">
        <v>6063</v>
      </c>
      <c r="V16" s="53">
        <v>36</v>
      </c>
      <c r="W16" s="53">
        <v>168.42</v>
      </c>
      <c r="X16" s="53"/>
      <c r="Y16" s="53"/>
      <c r="Z16" s="53">
        <v>12</v>
      </c>
      <c r="AA16" s="13" t="s">
        <v>13</v>
      </c>
      <c r="AB16" s="53">
        <v>3221</v>
      </c>
      <c r="AC16" s="53">
        <v>18</v>
      </c>
      <c r="AD16" s="55">
        <v>178.94444444444446</v>
      </c>
      <c r="AE16" s="53"/>
      <c r="AF16" s="12"/>
      <c r="AG16" s="70">
        <v>12</v>
      </c>
      <c r="AH16" s="13" t="s">
        <v>13</v>
      </c>
      <c r="AI16" s="12">
        <f>SUM(Tableau5735118[[#This Row],[QA]]-Tableau5724107[[#This Row],[QA]]-Tableau57396[[#This Row],[QA]])</f>
        <v>1093</v>
      </c>
      <c r="AJ16" s="12">
        <f>SUM(Tableau5735118[[#This Row],[Parties]]-Tableau5724107[[#This Row],[Parties]]-Tableau57396[[#This Row],[Parties]])</f>
        <v>6</v>
      </c>
      <c r="AK16" s="23">
        <f t="shared" si="0"/>
        <v>182.16666666666666</v>
      </c>
      <c r="AL16" s="12"/>
      <c r="AM16" s="12"/>
      <c r="AN16" s="70">
        <v>12</v>
      </c>
      <c r="AO16" s="13" t="s">
        <v>13</v>
      </c>
      <c r="AP16" s="12">
        <v>10377</v>
      </c>
      <c r="AQ16" s="12">
        <v>60</v>
      </c>
      <c r="AR16" s="12">
        <v>172.95</v>
      </c>
    </row>
    <row r="17" spans="1:44" ht="15.75" thickBot="1" x14ac:dyDescent="0.3">
      <c r="A17" s="2">
        <v>13</v>
      </c>
      <c r="B17" s="13" t="s">
        <v>34</v>
      </c>
      <c r="C17" s="12">
        <v>2129</v>
      </c>
      <c r="D17" s="12">
        <v>12</v>
      </c>
      <c r="E17" s="12">
        <v>177.42</v>
      </c>
      <c r="F17" s="22"/>
      <c r="G17" s="2">
        <v>13</v>
      </c>
      <c r="H17" s="13" t="s">
        <v>34</v>
      </c>
      <c r="I17" s="12">
        <v>4255</v>
      </c>
      <c r="J17" s="12">
        <v>24</v>
      </c>
      <c r="K17" s="23">
        <v>177.29166666666666</v>
      </c>
      <c r="L17" s="22"/>
      <c r="M17" s="2">
        <v>13</v>
      </c>
      <c r="N17" s="13" t="s">
        <v>34</v>
      </c>
      <c r="O17" s="12">
        <v>6384</v>
      </c>
      <c r="P17" s="12">
        <v>36</v>
      </c>
      <c r="Q17" s="12">
        <v>177.33</v>
      </c>
      <c r="S17" s="51">
        <v>13</v>
      </c>
      <c r="T17" s="13" t="s">
        <v>34</v>
      </c>
      <c r="U17" s="53">
        <v>6384</v>
      </c>
      <c r="V17" s="53">
        <v>36</v>
      </c>
      <c r="W17" s="53">
        <v>177.33</v>
      </c>
      <c r="X17" s="53"/>
      <c r="Y17" s="54"/>
      <c r="Z17" s="51">
        <v>13</v>
      </c>
      <c r="AA17" s="13" t="s">
        <v>34</v>
      </c>
      <c r="AB17" s="53">
        <v>3222</v>
      </c>
      <c r="AC17" s="53">
        <v>18</v>
      </c>
      <c r="AD17" s="55">
        <v>179</v>
      </c>
      <c r="AE17" s="53"/>
      <c r="AF17" s="27"/>
      <c r="AG17" s="67">
        <v>13</v>
      </c>
      <c r="AH17" s="13" t="s">
        <v>34</v>
      </c>
      <c r="AI17" s="12">
        <f>SUM(Tableau5735118[[#This Row],[QA]]-Tableau5724107[[#This Row],[QA]]-Tableau57396[[#This Row],[QA]])</f>
        <v>1049</v>
      </c>
      <c r="AJ17" s="12">
        <f>SUM(Tableau5735118[[#This Row],[Parties]]-Tableau5724107[[#This Row],[Parties]]-Tableau57396[[#This Row],[Parties]])</f>
        <v>6</v>
      </c>
      <c r="AK17" s="23">
        <f t="shared" si="0"/>
        <v>174.83333333333334</v>
      </c>
      <c r="AL17" s="12"/>
      <c r="AM17" s="22"/>
      <c r="AN17" s="67">
        <v>13</v>
      </c>
      <c r="AO17" s="13" t="s">
        <v>34</v>
      </c>
      <c r="AP17" s="12">
        <v>10655</v>
      </c>
      <c r="AQ17" s="12">
        <v>60</v>
      </c>
      <c r="AR17" s="12">
        <v>177.58</v>
      </c>
    </row>
    <row r="18" spans="1:44" ht="15.75" thickBot="1" x14ac:dyDescent="0.3">
      <c r="A18" s="28">
        <v>14</v>
      </c>
      <c r="B18" s="13" t="s">
        <v>51</v>
      </c>
      <c r="C18" s="12">
        <v>1653</v>
      </c>
      <c r="D18" s="12">
        <v>12</v>
      </c>
      <c r="E18" s="12">
        <v>137.75</v>
      </c>
      <c r="F18" s="12"/>
      <c r="G18" s="12">
        <v>14</v>
      </c>
      <c r="H18" s="13" t="s">
        <v>51</v>
      </c>
      <c r="I18" s="12">
        <v>2470</v>
      </c>
      <c r="J18" s="12">
        <v>18</v>
      </c>
      <c r="K18" s="23">
        <v>137.22222222222223</v>
      </c>
      <c r="L18" s="12"/>
      <c r="M18" s="12">
        <v>14</v>
      </c>
      <c r="N18" s="13" t="s">
        <v>51</v>
      </c>
      <c r="O18" s="12">
        <v>4123</v>
      </c>
      <c r="P18" s="12">
        <v>30</v>
      </c>
      <c r="Q18" s="12">
        <v>137.43</v>
      </c>
      <c r="S18" s="53">
        <v>14</v>
      </c>
      <c r="T18" s="13" t="s">
        <v>51</v>
      </c>
      <c r="U18" s="53">
        <v>4123</v>
      </c>
      <c r="V18" s="53">
        <v>30</v>
      </c>
      <c r="W18" s="53">
        <v>137.43</v>
      </c>
      <c r="X18" s="53"/>
      <c r="Y18" s="53"/>
      <c r="Z18" s="53">
        <v>14</v>
      </c>
      <c r="AA18" s="13" t="s">
        <v>57</v>
      </c>
      <c r="AB18" s="53">
        <v>2402</v>
      </c>
      <c r="AC18" s="53">
        <v>18</v>
      </c>
      <c r="AD18" s="55">
        <v>133.44444444444446</v>
      </c>
      <c r="AE18" s="56"/>
      <c r="AF18" s="32"/>
      <c r="AG18" s="70">
        <v>14</v>
      </c>
      <c r="AH18" s="13" t="s">
        <v>57</v>
      </c>
      <c r="AI18" s="12">
        <f>SUM(Tableau5735118[[#This Row],[QA]]-Tableau5724107[[#This Row],[QA]]-Tableau57396[[#This Row],[QA]])</f>
        <v>851</v>
      </c>
      <c r="AJ18" s="12">
        <f>SUM(Tableau5735118[[#This Row],[Parties]]-Tableau5724107[[#This Row],[Parties]]-Tableau57396[[#This Row],[Parties]])</f>
        <v>6</v>
      </c>
      <c r="AK18" s="23">
        <f t="shared" si="0"/>
        <v>141.83333333333334</v>
      </c>
      <c r="AL18" s="21"/>
      <c r="AM18" s="12"/>
      <c r="AN18" s="70">
        <v>14</v>
      </c>
      <c r="AO18" s="13" t="s">
        <v>57</v>
      </c>
      <c r="AP18" s="12">
        <v>7376</v>
      </c>
      <c r="AQ18" s="12">
        <v>54</v>
      </c>
      <c r="AR18" s="12">
        <v>136.59</v>
      </c>
    </row>
    <row r="19" spans="1:44" ht="15.75" thickBot="1" x14ac:dyDescent="0.3">
      <c r="A19" s="2">
        <v>15</v>
      </c>
      <c r="B19" s="13" t="s">
        <v>33</v>
      </c>
      <c r="C19" s="12">
        <v>997</v>
      </c>
      <c r="D19" s="12">
        <v>6</v>
      </c>
      <c r="E19" s="12">
        <v>166.17</v>
      </c>
      <c r="F19" s="22"/>
      <c r="G19" s="2">
        <v>15</v>
      </c>
      <c r="H19" s="13" t="s">
        <v>33</v>
      </c>
      <c r="I19" s="12">
        <v>4162</v>
      </c>
      <c r="J19" s="12">
        <v>24</v>
      </c>
      <c r="K19" s="23">
        <v>173.41666666666666</v>
      </c>
      <c r="L19" s="22"/>
      <c r="M19" s="2">
        <v>15</v>
      </c>
      <c r="N19" s="13" t="s">
        <v>33</v>
      </c>
      <c r="O19" s="12">
        <v>5159</v>
      </c>
      <c r="P19" s="12">
        <v>30</v>
      </c>
      <c r="Q19" s="12">
        <v>171.97</v>
      </c>
      <c r="S19" s="51">
        <v>15</v>
      </c>
      <c r="T19" s="13" t="s">
        <v>33</v>
      </c>
      <c r="U19" s="53">
        <v>5159</v>
      </c>
      <c r="V19" s="53">
        <v>30</v>
      </c>
      <c r="W19" s="53">
        <v>171.97</v>
      </c>
      <c r="X19" s="53"/>
      <c r="Y19" s="54"/>
      <c r="Z19" s="51">
        <v>15</v>
      </c>
      <c r="AA19" s="13" t="s">
        <v>33</v>
      </c>
      <c r="AB19" s="53">
        <v>3041</v>
      </c>
      <c r="AC19" s="53">
        <v>18</v>
      </c>
      <c r="AD19" s="55">
        <v>168.94444444444446</v>
      </c>
      <c r="AE19" s="57"/>
      <c r="AF19" s="22"/>
      <c r="AG19" s="67">
        <v>15</v>
      </c>
      <c r="AH19" s="13" t="s">
        <v>33</v>
      </c>
      <c r="AI19" s="12">
        <f>SUM(Tableau5735118[[#This Row],[QA]]-Tableau5724107[[#This Row],[QA]]-Tableau57396[[#This Row],[QA]])</f>
        <v>1033</v>
      </c>
      <c r="AJ19" s="12">
        <f>SUM(Tableau5735118[[#This Row],[Parties]]-Tableau5724107[[#This Row],[Parties]]-Tableau57396[[#This Row],[Parties]])</f>
        <v>6</v>
      </c>
      <c r="AK19" s="23">
        <f t="shared" si="0"/>
        <v>172.16666666666666</v>
      </c>
      <c r="AL19" s="32"/>
      <c r="AM19" s="22"/>
      <c r="AN19" s="67">
        <v>15</v>
      </c>
      <c r="AO19" s="13" t="s">
        <v>33</v>
      </c>
      <c r="AP19" s="12">
        <v>9233</v>
      </c>
      <c r="AQ19" s="12">
        <v>54</v>
      </c>
      <c r="AR19" s="12">
        <v>170.98</v>
      </c>
    </row>
    <row r="20" spans="1:44" ht="15.75" thickBot="1" x14ac:dyDescent="0.3">
      <c r="A20" s="28">
        <v>16</v>
      </c>
      <c r="B20" s="13" t="s">
        <v>63</v>
      </c>
      <c r="C20" s="12">
        <v>0</v>
      </c>
      <c r="D20" s="12">
        <v>0</v>
      </c>
      <c r="E20" s="12">
        <v>0</v>
      </c>
      <c r="F20" s="12"/>
      <c r="G20" s="12">
        <v>16</v>
      </c>
      <c r="H20" s="13" t="s">
        <v>63</v>
      </c>
      <c r="I20" s="12">
        <v>0</v>
      </c>
      <c r="J20" s="12">
        <v>0</v>
      </c>
      <c r="K20" s="23">
        <v>0</v>
      </c>
      <c r="L20" s="12"/>
      <c r="M20" s="12">
        <v>16</v>
      </c>
      <c r="N20" s="13" t="s">
        <v>63</v>
      </c>
      <c r="O20" s="12">
        <v>0</v>
      </c>
      <c r="P20" s="12">
        <v>0</v>
      </c>
      <c r="Q20" s="12">
        <v>0</v>
      </c>
      <c r="S20" s="53">
        <v>16</v>
      </c>
      <c r="T20" s="13" t="s">
        <v>63</v>
      </c>
      <c r="U20" s="53">
        <v>0</v>
      </c>
      <c r="V20" s="53">
        <v>0</v>
      </c>
      <c r="W20" s="53">
        <v>0</v>
      </c>
      <c r="X20" s="53"/>
      <c r="Y20" s="53"/>
      <c r="Z20" s="53">
        <v>16</v>
      </c>
      <c r="AA20" s="13" t="s">
        <v>63</v>
      </c>
      <c r="AB20" s="53">
        <v>0</v>
      </c>
      <c r="AC20" s="53">
        <v>0</v>
      </c>
      <c r="AD20" s="55">
        <v>0</v>
      </c>
      <c r="AE20" s="57"/>
      <c r="AF20" s="12"/>
      <c r="AG20" s="70">
        <v>16</v>
      </c>
      <c r="AH20" s="13" t="s">
        <v>63</v>
      </c>
      <c r="AI20" s="12">
        <f>SUM(Tableau5735118[[#This Row],[QA]]-Tableau5724107[[#This Row],[QA]]-Tableau57396[[#This Row],[QA]])</f>
        <v>775</v>
      </c>
      <c r="AJ20" s="12">
        <f>SUM(Tableau5735118[[#This Row],[Parties]]-Tableau5724107[[#This Row],[Parties]]-Tableau57396[[#This Row],[Parties]])</f>
        <v>6</v>
      </c>
      <c r="AK20" s="23">
        <f t="shared" si="0"/>
        <v>129.16666666666666</v>
      </c>
      <c r="AL20" s="32"/>
      <c r="AM20" s="12"/>
      <c r="AN20" s="70">
        <v>16</v>
      </c>
      <c r="AO20" s="13" t="s">
        <v>63</v>
      </c>
      <c r="AP20" s="12">
        <v>775</v>
      </c>
      <c r="AQ20" s="12">
        <v>6</v>
      </c>
      <c r="AR20" s="12">
        <v>129.16999999999999</v>
      </c>
    </row>
    <row r="21" spans="1:44" ht="15.75" thickBot="1" x14ac:dyDescent="0.3">
      <c r="A21" s="2">
        <v>17</v>
      </c>
      <c r="B21" s="13" t="s">
        <v>36</v>
      </c>
      <c r="C21" s="12">
        <v>1030</v>
      </c>
      <c r="D21" s="12">
        <v>6</v>
      </c>
      <c r="E21" s="12">
        <v>171.67</v>
      </c>
      <c r="F21" s="22"/>
      <c r="G21" s="2">
        <v>17</v>
      </c>
      <c r="H21" s="13" t="s">
        <v>36</v>
      </c>
      <c r="I21" s="12">
        <v>973</v>
      </c>
      <c r="J21" s="12">
        <v>6</v>
      </c>
      <c r="K21" s="23">
        <v>162.16666666666666</v>
      </c>
      <c r="L21" s="22"/>
      <c r="M21" s="2">
        <v>17</v>
      </c>
      <c r="N21" s="13" t="s">
        <v>36</v>
      </c>
      <c r="O21" s="12">
        <v>2003</v>
      </c>
      <c r="P21" s="12">
        <v>12</v>
      </c>
      <c r="Q21" s="12">
        <v>166.92</v>
      </c>
      <c r="S21" s="51">
        <v>17</v>
      </c>
      <c r="T21" s="13" t="s">
        <v>36</v>
      </c>
      <c r="U21" s="53">
        <v>2003</v>
      </c>
      <c r="V21" s="53">
        <v>12</v>
      </c>
      <c r="W21" s="53">
        <v>166.92</v>
      </c>
      <c r="X21" s="57"/>
      <c r="Y21" s="54"/>
      <c r="Z21" s="51">
        <v>17</v>
      </c>
      <c r="AA21" s="13" t="s">
        <v>36</v>
      </c>
      <c r="AB21" s="53">
        <v>0</v>
      </c>
      <c r="AC21" s="53">
        <v>0</v>
      </c>
      <c r="AD21" s="55" t="e">
        <v>#DIV/0!</v>
      </c>
      <c r="AE21" s="53"/>
      <c r="AF21" s="33"/>
      <c r="AG21" s="67">
        <v>17</v>
      </c>
      <c r="AH21" s="13" t="s">
        <v>36</v>
      </c>
      <c r="AI21" s="12">
        <f>SUM(Tableau5735118[[#This Row],[QA]]-Tableau5724107[[#This Row],[QA]]-Tableau57396[[#This Row],[QA]])</f>
        <v>1031</v>
      </c>
      <c r="AJ21" s="12">
        <f>SUM(Tableau5735118[[#This Row],[Parties]]-Tableau5724107[[#This Row],[Parties]]-Tableau57396[[#This Row],[Parties]])</f>
        <v>6</v>
      </c>
      <c r="AK21" s="23">
        <f t="shared" si="0"/>
        <v>171.83333333333334</v>
      </c>
      <c r="AL21" s="12"/>
      <c r="AM21" s="22"/>
      <c r="AN21" s="67">
        <v>17</v>
      </c>
      <c r="AO21" s="13" t="s">
        <v>36</v>
      </c>
      <c r="AP21" s="12">
        <v>3034</v>
      </c>
      <c r="AQ21" s="12">
        <v>18</v>
      </c>
      <c r="AR21" s="12">
        <v>168.56</v>
      </c>
    </row>
    <row r="22" spans="1:44" ht="15.75" thickBot="1" x14ac:dyDescent="0.3">
      <c r="A22" s="28">
        <v>18</v>
      </c>
      <c r="B22" s="13" t="s">
        <v>12</v>
      </c>
      <c r="C22" s="12">
        <v>2267</v>
      </c>
      <c r="D22" s="12">
        <v>12</v>
      </c>
      <c r="E22" s="12">
        <v>188.92</v>
      </c>
      <c r="F22" s="12"/>
      <c r="G22" s="12">
        <v>18</v>
      </c>
      <c r="H22" s="13" t="s">
        <v>12</v>
      </c>
      <c r="I22" s="12">
        <v>4366</v>
      </c>
      <c r="J22" s="12">
        <v>24</v>
      </c>
      <c r="K22" s="23">
        <v>181.91666666666666</v>
      </c>
      <c r="L22" s="12"/>
      <c r="M22" s="12">
        <v>18</v>
      </c>
      <c r="N22" s="13" t="s">
        <v>12</v>
      </c>
      <c r="O22" s="12">
        <v>6633</v>
      </c>
      <c r="P22" s="12">
        <v>36</v>
      </c>
      <c r="Q22" s="12">
        <v>184.25</v>
      </c>
      <c r="S22" s="53">
        <v>18</v>
      </c>
      <c r="T22" s="13" t="s">
        <v>12</v>
      </c>
      <c r="U22" s="53">
        <v>6633</v>
      </c>
      <c r="V22" s="53">
        <v>36</v>
      </c>
      <c r="W22" s="53">
        <v>184.25</v>
      </c>
      <c r="X22" s="53"/>
      <c r="Y22" s="53"/>
      <c r="Z22" s="53">
        <v>18</v>
      </c>
      <c r="AA22" s="13" t="s">
        <v>12</v>
      </c>
      <c r="AB22" s="53">
        <v>2315</v>
      </c>
      <c r="AC22" s="53">
        <v>12</v>
      </c>
      <c r="AD22" s="55">
        <v>192.91666666666666</v>
      </c>
      <c r="AE22" s="53"/>
      <c r="AF22" s="12"/>
      <c r="AG22" s="70">
        <v>18</v>
      </c>
      <c r="AH22" s="13" t="s">
        <v>12</v>
      </c>
      <c r="AI22" s="12">
        <f>SUM(Tableau5735118[[#This Row],[QA]]-Tableau5724107[[#This Row],[QA]]-Tableau57396[[#This Row],[QA]])</f>
        <v>2281</v>
      </c>
      <c r="AJ22" s="12">
        <f>SUM(Tableau5735118[[#This Row],[Parties]]-Tableau5724107[[#This Row],[Parties]]-Tableau57396[[#This Row],[Parties]])</f>
        <v>12</v>
      </c>
      <c r="AK22" s="23">
        <f t="shared" si="0"/>
        <v>190.08333333333334</v>
      </c>
      <c r="AL22" s="12"/>
      <c r="AM22" s="12"/>
      <c r="AN22" s="70">
        <v>18</v>
      </c>
      <c r="AO22" s="13" t="s">
        <v>12</v>
      </c>
      <c r="AP22" s="12">
        <v>11229</v>
      </c>
      <c r="AQ22" s="12">
        <v>60</v>
      </c>
      <c r="AR22" s="12">
        <v>187.15</v>
      </c>
    </row>
    <row r="23" spans="1:44" ht="15.75" thickBot="1" x14ac:dyDescent="0.3">
      <c r="A23" s="2">
        <v>19</v>
      </c>
      <c r="B23" s="13" t="s">
        <v>41</v>
      </c>
      <c r="C23" s="12">
        <v>979</v>
      </c>
      <c r="D23" s="12">
        <v>6</v>
      </c>
      <c r="E23" s="12">
        <v>163.16999999999999</v>
      </c>
      <c r="F23" s="27"/>
      <c r="G23" s="2">
        <v>19</v>
      </c>
      <c r="H23" s="13" t="s">
        <v>41</v>
      </c>
      <c r="I23" s="12">
        <v>2985</v>
      </c>
      <c r="J23" s="12">
        <v>18</v>
      </c>
      <c r="K23" s="23">
        <v>165.83333333333334</v>
      </c>
      <c r="L23" s="22"/>
      <c r="M23" s="2">
        <v>19</v>
      </c>
      <c r="N23" s="13" t="s">
        <v>41</v>
      </c>
      <c r="O23" s="12">
        <v>3964</v>
      </c>
      <c r="P23" s="12">
        <v>24</v>
      </c>
      <c r="Q23" s="12">
        <v>165.17</v>
      </c>
      <c r="S23" s="51">
        <v>19</v>
      </c>
      <c r="T23" s="13" t="s">
        <v>41</v>
      </c>
      <c r="U23" s="53">
        <v>3964</v>
      </c>
      <c r="V23" s="53">
        <v>24</v>
      </c>
      <c r="W23" s="53">
        <v>165.17</v>
      </c>
      <c r="X23" s="53"/>
      <c r="Y23" s="58"/>
      <c r="Z23" s="51">
        <v>19</v>
      </c>
      <c r="AA23" s="13" t="s">
        <v>41</v>
      </c>
      <c r="AB23" s="53">
        <v>1057</v>
      </c>
      <c r="AC23" s="53">
        <v>6</v>
      </c>
      <c r="AD23" s="55">
        <v>176.16666666666666</v>
      </c>
      <c r="AE23" s="57"/>
      <c r="AF23" s="22"/>
      <c r="AG23" s="67">
        <v>19</v>
      </c>
      <c r="AH23" s="13" t="s">
        <v>41</v>
      </c>
      <c r="AI23" s="12">
        <f>SUM(Tableau5735118[[#This Row],[QA]]-Tableau5724107[[#This Row],[QA]]-Tableau57396[[#This Row],[QA]])</f>
        <v>2167</v>
      </c>
      <c r="AJ23" s="12">
        <f>SUM(Tableau5735118[[#This Row],[Parties]]-Tableau5724107[[#This Row],[Parties]]-Tableau57396[[#This Row],[Parties]])</f>
        <v>12</v>
      </c>
      <c r="AK23" s="23">
        <f t="shared" si="0"/>
        <v>180.58333333333334</v>
      </c>
      <c r="AL23" s="32"/>
      <c r="AM23" s="22"/>
      <c r="AN23" s="67">
        <v>19</v>
      </c>
      <c r="AO23" s="13" t="s">
        <v>41</v>
      </c>
      <c r="AP23" s="12">
        <v>7188</v>
      </c>
      <c r="AQ23" s="12">
        <v>42</v>
      </c>
      <c r="AR23" s="12">
        <v>171.14</v>
      </c>
    </row>
    <row r="24" spans="1:44" ht="15.75" thickBot="1" x14ac:dyDescent="0.3">
      <c r="A24" s="28">
        <v>20</v>
      </c>
      <c r="B24" s="13" t="s">
        <v>18</v>
      </c>
      <c r="C24" s="12">
        <v>727</v>
      </c>
      <c r="D24" s="12">
        <v>6</v>
      </c>
      <c r="E24" s="12">
        <v>121.17</v>
      </c>
      <c r="F24" s="12"/>
      <c r="G24" s="12">
        <v>20</v>
      </c>
      <c r="H24" s="13" t="s">
        <v>18</v>
      </c>
      <c r="I24" s="12">
        <v>3067</v>
      </c>
      <c r="J24" s="12">
        <v>24</v>
      </c>
      <c r="K24" s="23">
        <v>127.79166666666667</v>
      </c>
      <c r="L24" s="12"/>
      <c r="M24" s="12">
        <v>20</v>
      </c>
      <c r="N24" s="13" t="s">
        <v>18</v>
      </c>
      <c r="O24" s="12">
        <v>3794</v>
      </c>
      <c r="P24" s="12">
        <v>30</v>
      </c>
      <c r="Q24" s="12">
        <v>126.47</v>
      </c>
      <c r="S24" s="53">
        <v>20</v>
      </c>
      <c r="T24" s="13" t="s">
        <v>18</v>
      </c>
      <c r="U24" s="53">
        <v>3794</v>
      </c>
      <c r="V24" s="53">
        <v>30</v>
      </c>
      <c r="W24" s="53">
        <v>126.47</v>
      </c>
      <c r="X24" s="57"/>
      <c r="Y24" s="53"/>
      <c r="Z24" s="53">
        <v>20</v>
      </c>
      <c r="AA24" s="13" t="s">
        <v>18</v>
      </c>
      <c r="AB24" s="53">
        <v>1839</v>
      </c>
      <c r="AC24" s="53">
        <v>12</v>
      </c>
      <c r="AD24" s="55">
        <v>153.25</v>
      </c>
      <c r="AE24" s="53"/>
      <c r="AF24" s="12"/>
      <c r="AG24" s="70">
        <v>20</v>
      </c>
      <c r="AH24" s="13" t="s">
        <v>18</v>
      </c>
      <c r="AI24" s="12">
        <f>SUM(Tableau5735118[[#This Row],[QA]]-Tableau5724107[[#This Row],[QA]]-Tableau57396[[#This Row],[QA]])</f>
        <v>1599</v>
      </c>
      <c r="AJ24" s="12">
        <f>SUM(Tableau5735118[[#This Row],[Parties]]-Tableau5724107[[#This Row],[Parties]]-Tableau57396[[#This Row],[Parties]])</f>
        <v>12</v>
      </c>
      <c r="AK24" s="23">
        <f t="shared" si="0"/>
        <v>133.25</v>
      </c>
      <c r="AL24" s="12"/>
      <c r="AM24" s="12"/>
      <c r="AN24" s="70">
        <v>20</v>
      </c>
      <c r="AO24" s="13" t="s">
        <v>18</v>
      </c>
      <c r="AP24" s="12">
        <v>7232</v>
      </c>
      <c r="AQ24" s="12">
        <v>54</v>
      </c>
      <c r="AR24" s="12">
        <v>133.93</v>
      </c>
    </row>
    <row r="25" spans="1:44" ht="15.75" thickBot="1" x14ac:dyDescent="0.3">
      <c r="A25" s="2">
        <v>21</v>
      </c>
      <c r="B25" s="13" t="s">
        <v>47</v>
      </c>
      <c r="C25" s="12">
        <v>0</v>
      </c>
      <c r="D25" s="12">
        <v>0</v>
      </c>
      <c r="E25" s="12">
        <v>0</v>
      </c>
      <c r="F25" s="22"/>
      <c r="G25" s="2">
        <v>21</v>
      </c>
      <c r="H25" s="13" t="s">
        <v>47</v>
      </c>
      <c r="I25" s="12">
        <v>5464</v>
      </c>
      <c r="J25" s="12">
        <v>30</v>
      </c>
      <c r="K25" s="23">
        <v>182.13333333333333</v>
      </c>
      <c r="L25" s="22"/>
      <c r="M25" s="2">
        <v>21</v>
      </c>
      <c r="N25" s="13" t="s">
        <v>47</v>
      </c>
      <c r="O25" s="12">
        <v>5464</v>
      </c>
      <c r="P25" s="12">
        <v>30</v>
      </c>
      <c r="Q25" s="12">
        <v>182.13</v>
      </c>
      <c r="S25" s="51">
        <v>21</v>
      </c>
      <c r="T25" s="13" t="s">
        <v>47</v>
      </c>
      <c r="U25" s="53">
        <v>5464</v>
      </c>
      <c r="V25" s="53">
        <v>30</v>
      </c>
      <c r="W25" s="53">
        <v>182.13</v>
      </c>
      <c r="X25" s="53"/>
      <c r="Y25" s="54"/>
      <c r="Z25" s="51">
        <v>21</v>
      </c>
      <c r="AA25" s="13" t="s">
        <v>47</v>
      </c>
      <c r="AB25" s="53">
        <v>2212</v>
      </c>
      <c r="AC25" s="53">
        <v>12</v>
      </c>
      <c r="AD25" s="55">
        <v>184.33333333333334</v>
      </c>
      <c r="AE25" s="53"/>
      <c r="AF25" s="22"/>
      <c r="AG25" s="67">
        <v>21</v>
      </c>
      <c r="AH25" s="13" t="s">
        <v>47</v>
      </c>
      <c r="AI25" s="12">
        <f>SUM(Tableau5735118[[#This Row],[QA]]-Tableau5724107[[#This Row],[QA]]-Tableau57396[[#This Row],[QA]])</f>
        <v>0</v>
      </c>
      <c r="AJ25" s="12">
        <f>SUM(Tableau5735118[[#This Row],[Parties]]-Tableau5724107[[#This Row],[Parties]]-Tableau57396[[#This Row],[Parties]])</f>
        <v>0</v>
      </c>
      <c r="AK25" s="23" t="e">
        <f t="shared" si="0"/>
        <v>#DIV/0!</v>
      </c>
      <c r="AL25" s="12"/>
      <c r="AM25" s="22"/>
      <c r="AN25" s="67">
        <v>21</v>
      </c>
      <c r="AO25" s="13" t="s">
        <v>47</v>
      </c>
      <c r="AP25" s="12">
        <v>7676</v>
      </c>
      <c r="AQ25" s="12">
        <v>42</v>
      </c>
      <c r="AR25" s="12">
        <v>182.76</v>
      </c>
    </row>
    <row r="26" spans="1:44" ht="15.75" thickBot="1" x14ac:dyDescent="0.3">
      <c r="A26" s="28">
        <v>22</v>
      </c>
      <c r="B26" s="13" t="s">
        <v>24</v>
      </c>
      <c r="C26" s="12">
        <v>896</v>
      </c>
      <c r="D26" s="12">
        <v>6</v>
      </c>
      <c r="E26" s="12">
        <v>149.33000000000001</v>
      </c>
      <c r="F26" s="12"/>
      <c r="G26" s="12">
        <v>22</v>
      </c>
      <c r="H26" s="13" t="s">
        <v>24</v>
      </c>
      <c r="I26" s="12">
        <v>2766</v>
      </c>
      <c r="J26" s="12">
        <v>18</v>
      </c>
      <c r="K26" s="23">
        <v>153.66666666666666</v>
      </c>
      <c r="L26" s="12"/>
      <c r="M26" s="12">
        <v>22</v>
      </c>
      <c r="N26" s="13" t="s">
        <v>24</v>
      </c>
      <c r="O26" s="12">
        <v>3662</v>
      </c>
      <c r="P26" s="12">
        <v>24</v>
      </c>
      <c r="Q26" s="12">
        <v>152.58000000000001</v>
      </c>
      <c r="S26" s="53">
        <v>22</v>
      </c>
      <c r="T26" s="13" t="s">
        <v>24</v>
      </c>
      <c r="U26" s="53">
        <v>3662</v>
      </c>
      <c r="V26" s="53">
        <v>24</v>
      </c>
      <c r="W26" s="53">
        <v>152.58000000000001</v>
      </c>
      <c r="X26" s="53"/>
      <c r="Y26" s="53"/>
      <c r="Z26" s="53">
        <v>22</v>
      </c>
      <c r="AA26" s="13" t="s">
        <v>24</v>
      </c>
      <c r="AB26" s="53">
        <v>2866</v>
      </c>
      <c r="AC26" s="53">
        <v>18</v>
      </c>
      <c r="AD26" s="55">
        <v>159.22222222222223</v>
      </c>
      <c r="AE26" s="53"/>
      <c r="AF26" s="12"/>
      <c r="AG26" s="70">
        <v>22</v>
      </c>
      <c r="AH26" s="13" t="s">
        <v>24</v>
      </c>
      <c r="AI26" s="12">
        <f>SUM(Tableau5735118[[#This Row],[QA]]-Tableau5724107[[#This Row],[QA]]-Tableau57396[[#This Row],[QA]])</f>
        <v>893</v>
      </c>
      <c r="AJ26" s="12">
        <f>SUM(Tableau5735118[[#This Row],[Parties]]-Tableau5724107[[#This Row],[Parties]]-Tableau57396[[#This Row],[Parties]])</f>
        <v>6</v>
      </c>
      <c r="AK26" s="23">
        <f t="shared" si="0"/>
        <v>148.83333333333334</v>
      </c>
      <c r="AL26" s="12"/>
      <c r="AM26" s="12"/>
      <c r="AN26" s="70">
        <v>22</v>
      </c>
      <c r="AO26" s="13" t="s">
        <v>24</v>
      </c>
      <c r="AP26" s="12">
        <v>7421</v>
      </c>
      <c r="AQ26" s="12">
        <v>48</v>
      </c>
      <c r="AR26" s="12">
        <v>154.6</v>
      </c>
    </row>
    <row r="27" spans="1:44" ht="15.75" thickBot="1" x14ac:dyDescent="0.3">
      <c r="A27" s="2">
        <v>23</v>
      </c>
      <c r="B27" s="13" t="s">
        <v>49</v>
      </c>
      <c r="C27" s="12">
        <v>0</v>
      </c>
      <c r="D27" s="12">
        <v>0</v>
      </c>
      <c r="E27" s="12">
        <v>0</v>
      </c>
      <c r="F27" s="22"/>
      <c r="G27" s="2">
        <v>23</v>
      </c>
      <c r="H27" s="13" t="s">
        <v>49</v>
      </c>
      <c r="I27" s="12">
        <v>961</v>
      </c>
      <c r="J27" s="12">
        <v>6</v>
      </c>
      <c r="K27" s="23">
        <v>160.16666666666666</v>
      </c>
      <c r="L27" s="22"/>
      <c r="M27" s="2">
        <v>23</v>
      </c>
      <c r="N27" s="13" t="s">
        <v>49</v>
      </c>
      <c r="O27" s="12">
        <v>961</v>
      </c>
      <c r="P27" s="12">
        <v>6</v>
      </c>
      <c r="Q27" s="12">
        <v>160.16999999999999</v>
      </c>
      <c r="S27" s="51">
        <v>23</v>
      </c>
      <c r="T27" s="13" t="s">
        <v>49</v>
      </c>
      <c r="U27" s="53">
        <v>961</v>
      </c>
      <c r="V27" s="53">
        <v>6</v>
      </c>
      <c r="W27" s="53">
        <v>160.16999999999999</v>
      </c>
      <c r="X27" s="53"/>
      <c r="Y27" s="54"/>
      <c r="Z27" s="51">
        <v>23</v>
      </c>
      <c r="AA27" s="13" t="s">
        <v>49</v>
      </c>
      <c r="AB27" s="53">
        <v>0</v>
      </c>
      <c r="AC27" s="53">
        <v>0</v>
      </c>
      <c r="AD27" s="55" t="e">
        <v>#DIV/0!</v>
      </c>
      <c r="AE27" s="53"/>
      <c r="AF27" s="22"/>
      <c r="AG27" s="67">
        <v>23</v>
      </c>
      <c r="AH27" s="13" t="s">
        <v>49</v>
      </c>
      <c r="AI27" s="12">
        <f>SUM(Tableau5735118[[#This Row],[QA]]-Tableau5724107[[#This Row],[QA]]-Tableau57396[[#This Row],[QA]])</f>
        <v>0</v>
      </c>
      <c r="AJ27" s="12">
        <f>SUM(Tableau5735118[[#This Row],[Parties]]-Tableau5724107[[#This Row],[Parties]]-Tableau57396[[#This Row],[Parties]])</f>
        <v>0</v>
      </c>
      <c r="AK27" s="23" t="e">
        <f t="shared" si="0"/>
        <v>#DIV/0!</v>
      </c>
      <c r="AL27" s="12"/>
      <c r="AM27" s="22"/>
      <c r="AN27" s="67">
        <v>23</v>
      </c>
      <c r="AO27" s="13" t="s">
        <v>49</v>
      </c>
      <c r="AP27" s="12">
        <v>961</v>
      </c>
      <c r="AQ27" s="12">
        <v>6</v>
      </c>
      <c r="AR27" s="12">
        <v>160.16999999999999</v>
      </c>
    </row>
    <row r="28" spans="1:44" ht="15.75" thickBot="1" x14ac:dyDescent="0.3">
      <c r="A28" s="28">
        <v>24</v>
      </c>
      <c r="B28" s="13" t="s">
        <v>39</v>
      </c>
      <c r="C28" s="12">
        <v>1915</v>
      </c>
      <c r="D28" s="12">
        <v>12</v>
      </c>
      <c r="E28" s="12">
        <v>159.58000000000001</v>
      </c>
      <c r="F28" s="12"/>
      <c r="G28" s="12">
        <v>24</v>
      </c>
      <c r="H28" s="13" t="s">
        <v>39</v>
      </c>
      <c r="I28" s="12">
        <v>0</v>
      </c>
      <c r="J28" s="12">
        <v>0</v>
      </c>
      <c r="K28" s="23" t="e">
        <v>#DIV/0!</v>
      </c>
      <c r="L28" s="12"/>
      <c r="M28" s="12">
        <v>24</v>
      </c>
      <c r="N28" s="13" t="s">
        <v>39</v>
      </c>
      <c r="O28" s="12">
        <v>1915</v>
      </c>
      <c r="P28" s="12">
        <v>12</v>
      </c>
      <c r="Q28" s="12">
        <v>159.58000000000001</v>
      </c>
      <c r="S28" s="53">
        <v>24</v>
      </c>
      <c r="T28" s="13" t="s">
        <v>39</v>
      </c>
      <c r="U28" s="53">
        <v>1915</v>
      </c>
      <c r="V28" s="53">
        <v>12</v>
      </c>
      <c r="W28" s="53">
        <v>159.58000000000001</v>
      </c>
      <c r="X28" s="53"/>
      <c r="Y28" s="53"/>
      <c r="Z28" s="53">
        <v>24</v>
      </c>
      <c r="AA28" s="13" t="s">
        <v>39</v>
      </c>
      <c r="AB28" s="53">
        <v>0</v>
      </c>
      <c r="AC28" s="53">
        <v>0</v>
      </c>
      <c r="AD28" s="55" t="e">
        <v>#DIV/0!</v>
      </c>
      <c r="AE28" s="53"/>
      <c r="AF28" s="12"/>
      <c r="AG28" s="70">
        <v>24</v>
      </c>
      <c r="AH28" s="13" t="s">
        <v>39</v>
      </c>
      <c r="AI28" s="12">
        <f>SUM(Tableau5735118[[#This Row],[QA]]-Tableau5724107[[#This Row],[QA]]-Tableau57396[[#This Row],[QA]])</f>
        <v>0</v>
      </c>
      <c r="AJ28" s="12">
        <f>SUM(Tableau5735118[[#This Row],[Parties]]-Tableau5724107[[#This Row],[Parties]]-Tableau57396[[#This Row],[Parties]])</f>
        <v>0</v>
      </c>
      <c r="AK28" s="23" t="e">
        <f t="shared" si="0"/>
        <v>#DIV/0!</v>
      </c>
      <c r="AL28" s="12"/>
      <c r="AM28" s="12"/>
      <c r="AN28" s="70">
        <v>24</v>
      </c>
      <c r="AO28" s="13" t="s">
        <v>39</v>
      </c>
      <c r="AP28" s="12">
        <v>1915</v>
      </c>
      <c r="AQ28" s="12">
        <v>12</v>
      </c>
      <c r="AR28" s="12">
        <v>159.58000000000001</v>
      </c>
    </row>
    <row r="29" spans="1:44" ht="15.75" thickBot="1" x14ac:dyDescent="0.3">
      <c r="A29" s="2">
        <v>25</v>
      </c>
      <c r="B29" s="13" t="s">
        <v>29</v>
      </c>
      <c r="C29" s="12">
        <v>2129</v>
      </c>
      <c r="D29" s="12">
        <v>12</v>
      </c>
      <c r="E29" s="12">
        <v>177.42</v>
      </c>
      <c r="F29" s="27"/>
      <c r="G29" s="2">
        <v>25</v>
      </c>
      <c r="H29" s="13" t="s">
        <v>29</v>
      </c>
      <c r="I29" s="12">
        <v>4109</v>
      </c>
      <c r="J29" s="12">
        <v>24</v>
      </c>
      <c r="K29" s="23">
        <v>171.20833333333334</v>
      </c>
      <c r="L29" s="22"/>
      <c r="M29" s="2">
        <v>25</v>
      </c>
      <c r="N29" s="13" t="s">
        <v>29</v>
      </c>
      <c r="O29" s="12">
        <v>6238</v>
      </c>
      <c r="P29" s="12">
        <v>36</v>
      </c>
      <c r="Q29" s="12">
        <v>173.28</v>
      </c>
      <c r="S29" s="51">
        <v>25</v>
      </c>
      <c r="T29" s="13" t="s">
        <v>62</v>
      </c>
      <c r="U29" s="53">
        <v>0</v>
      </c>
      <c r="V29" s="53">
        <v>0</v>
      </c>
      <c r="W29" s="53">
        <v>0</v>
      </c>
      <c r="X29" s="53"/>
      <c r="Y29" s="58"/>
      <c r="Z29" s="51">
        <v>25</v>
      </c>
      <c r="AA29" s="13" t="s">
        <v>62</v>
      </c>
      <c r="AB29" s="53">
        <v>0</v>
      </c>
      <c r="AC29" s="53">
        <v>0</v>
      </c>
      <c r="AD29" s="55">
        <v>0</v>
      </c>
      <c r="AE29" s="53"/>
      <c r="AF29" s="22"/>
      <c r="AG29" s="67">
        <v>25</v>
      </c>
      <c r="AH29" s="13" t="s">
        <v>62</v>
      </c>
      <c r="AI29" s="12">
        <f>SUM(Tableau5735118[[#This Row],[QA]]-Tableau5724107[[#This Row],[QA]]-Tableau57396[[#This Row],[QA]])</f>
        <v>1043</v>
      </c>
      <c r="AJ29" s="12">
        <f>SUM(Tableau5735118[[#This Row],[Parties]]-Tableau5724107[[#This Row],[Parties]]-Tableau57396[[#This Row],[Parties]])</f>
        <v>6</v>
      </c>
      <c r="AK29" s="23">
        <f t="shared" si="0"/>
        <v>173.83333333333334</v>
      </c>
      <c r="AL29" s="12"/>
      <c r="AM29" s="22"/>
      <c r="AN29" s="67">
        <v>25</v>
      </c>
      <c r="AO29" s="13" t="s">
        <v>62</v>
      </c>
      <c r="AP29" s="12">
        <v>1043</v>
      </c>
      <c r="AQ29" s="12">
        <v>6</v>
      </c>
      <c r="AR29" s="12">
        <v>173.83</v>
      </c>
    </row>
    <row r="30" spans="1:44" ht="15.75" thickBot="1" x14ac:dyDescent="0.3">
      <c r="A30" s="28">
        <v>26</v>
      </c>
      <c r="B30" s="13" t="s">
        <v>55</v>
      </c>
      <c r="C30" s="12">
        <v>0</v>
      </c>
      <c r="D30" s="12">
        <v>0</v>
      </c>
      <c r="E30" s="12">
        <v>0</v>
      </c>
      <c r="F30" s="12"/>
      <c r="G30" s="12">
        <v>26</v>
      </c>
      <c r="H30" s="13" t="s">
        <v>55</v>
      </c>
      <c r="I30" s="12">
        <v>923</v>
      </c>
      <c r="J30" s="12">
        <v>6</v>
      </c>
      <c r="K30" s="23">
        <v>153.83333333333334</v>
      </c>
      <c r="L30" s="12"/>
      <c r="M30" s="12">
        <v>26</v>
      </c>
      <c r="N30" s="13" t="s">
        <v>55</v>
      </c>
      <c r="O30" s="12">
        <v>923</v>
      </c>
      <c r="P30" s="12">
        <v>6</v>
      </c>
      <c r="Q30" s="12">
        <v>153.83000000000001</v>
      </c>
      <c r="S30" s="53">
        <v>26</v>
      </c>
      <c r="T30" s="13" t="s">
        <v>29</v>
      </c>
      <c r="U30" s="53">
        <v>6238</v>
      </c>
      <c r="V30" s="53">
        <v>36</v>
      </c>
      <c r="W30" s="53">
        <v>173.28</v>
      </c>
      <c r="X30" s="53"/>
      <c r="Y30" s="53"/>
      <c r="Z30" s="53">
        <v>26</v>
      </c>
      <c r="AA30" s="13" t="s">
        <v>29</v>
      </c>
      <c r="AB30" s="53">
        <v>2857</v>
      </c>
      <c r="AC30" s="53">
        <v>18</v>
      </c>
      <c r="AD30" s="55">
        <v>158.72222222222223</v>
      </c>
      <c r="AE30" s="53"/>
      <c r="AF30" s="12"/>
      <c r="AG30" s="70">
        <v>26</v>
      </c>
      <c r="AH30" s="13" t="s">
        <v>29</v>
      </c>
      <c r="AI30" s="12">
        <f>SUM(Tableau5735118[[#This Row],[QA]]-Tableau5724107[[#This Row],[QA]]-Tableau57396[[#This Row],[QA]])</f>
        <v>1864</v>
      </c>
      <c r="AJ30" s="12">
        <f>SUM(Tableau5735118[[#This Row],[Parties]]-Tableau5724107[[#This Row],[Parties]]-Tableau57396[[#This Row],[Parties]])</f>
        <v>12</v>
      </c>
      <c r="AK30" s="23">
        <f t="shared" si="0"/>
        <v>155.33333333333334</v>
      </c>
      <c r="AL30" s="12"/>
      <c r="AM30" s="12"/>
      <c r="AN30" s="70">
        <v>26</v>
      </c>
      <c r="AO30" s="13" t="s">
        <v>60</v>
      </c>
      <c r="AP30" s="12">
        <v>10959</v>
      </c>
      <c r="AQ30" s="12">
        <v>66</v>
      </c>
      <c r="AR30" s="12">
        <v>166.05</v>
      </c>
    </row>
    <row r="31" spans="1:44" ht="15.75" thickBot="1" x14ac:dyDescent="0.3">
      <c r="A31" s="2">
        <v>27</v>
      </c>
      <c r="B31" s="13" t="s">
        <v>23</v>
      </c>
      <c r="C31" s="12">
        <v>969</v>
      </c>
      <c r="D31" s="12">
        <v>6</v>
      </c>
      <c r="E31" s="12">
        <v>161.5</v>
      </c>
      <c r="F31" s="22"/>
      <c r="G31" s="2">
        <v>27</v>
      </c>
      <c r="H31" s="13" t="s">
        <v>23</v>
      </c>
      <c r="I31" s="12">
        <v>3219</v>
      </c>
      <c r="J31" s="12">
        <v>18</v>
      </c>
      <c r="K31" s="23">
        <v>178.83333333333334</v>
      </c>
      <c r="L31" s="22"/>
      <c r="M31" s="2">
        <v>27</v>
      </c>
      <c r="N31" s="13" t="s">
        <v>23</v>
      </c>
      <c r="O31" s="12">
        <v>4188</v>
      </c>
      <c r="P31" s="12">
        <v>24</v>
      </c>
      <c r="Q31" s="12">
        <v>174.5</v>
      </c>
      <c r="S31" s="51">
        <v>27</v>
      </c>
      <c r="T31" s="13" t="s">
        <v>55</v>
      </c>
      <c r="U31" s="53">
        <v>923</v>
      </c>
      <c r="V31" s="53">
        <v>6</v>
      </c>
      <c r="W31" s="53">
        <v>153.83000000000001</v>
      </c>
      <c r="X31" s="53"/>
      <c r="Y31" s="54"/>
      <c r="Z31" s="51">
        <v>27</v>
      </c>
      <c r="AA31" s="13" t="s">
        <v>55</v>
      </c>
      <c r="AB31" s="53">
        <v>0</v>
      </c>
      <c r="AC31" s="53">
        <v>0</v>
      </c>
      <c r="AD31" s="55" t="e">
        <v>#DIV/0!</v>
      </c>
      <c r="AE31" s="53"/>
      <c r="AF31" s="22"/>
      <c r="AG31" s="67">
        <v>27</v>
      </c>
      <c r="AH31" s="13" t="s">
        <v>55</v>
      </c>
      <c r="AI31" s="12">
        <f>SUM(Tableau5735118[[#This Row],[QA]]-Tableau5724107[[#This Row],[QA]]-Tableau57396[[#This Row],[QA]])</f>
        <v>0</v>
      </c>
      <c r="AJ31" s="12">
        <f>SUM(Tableau5735118[[#This Row],[Parties]]-Tableau5724107[[#This Row],[Parties]]-Tableau57396[[#This Row],[Parties]])</f>
        <v>0</v>
      </c>
      <c r="AK31" s="23" t="e">
        <f t="shared" si="0"/>
        <v>#DIV/0!</v>
      </c>
      <c r="AL31" s="12"/>
      <c r="AM31" s="22"/>
      <c r="AN31" s="67">
        <v>27</v>
      </c>
      <c r="AO31" s="13" t="s">
        <v>55</v>
      </c>
      <c r="AP31" s="12">
        <v>923</v>
      </c>
      <c r="AQ31" s="12">
        <v>6</v>
      </c>
      <c r="AR31" s="12">
        <v>153.83000000000001</v>
      </c>
    </row>
    <row r="32" spans="1:44" ht="15.75" thickBot="1" x14ac:dyDescent="0.3">
      <c r="A32" s="28">
        <v>28</v>
      </c>
      <c r="B32" s="13" t="s">
        <v>52</v>
      </c>
      <c r="C32" s="12">
        <v>0</v>
      </c>
      <c r="D32" s="12">
        <v>0</v>
      </c>
      <c r="E32" s="12">
        <v>0</v>
      </c>
      <c r="F32" s="12"/>
      <c r="G32" s="12">
        <v>28</v>
      </c>
      <c r="H32" s="13" t="s">
        <v>52</v>
      </c>
      <c r="I32" s="12">
        <v>879</v>
      </c>
      <c r="J32" s="12">
        <v>6</v>
      </c>
      <c r="K32" s="23">
        <v>146.5</v>
      </c>
      <c r="L32" s="12"/>
      <c r="M32" s="12">
        <v>28</v>
      </c>
      <c r="N32" s="13" t="s">
        <v>52</v>
      </c>
      <c r="O32" s="12">
        <v>879</v>
      </c>
      <c r="P32" s="12">
        <v>6</v>
      </c>
      <c r="Q32" s="12">
        <v>146.5</v>
      </c>
      <c r="S32" s="53">
        <v>28</v>
      </c>
      <c r="T32" s="13" t="s">
        <v>23</v>
      </c>
      <c r="U32" s="53">
        <v>4188</v>
      </c>
      <c r="V32" s="53">
        <v>24</v>
      </c>
      <c r="W32" s="53">
        <v>174.5</v>
      </c>
      <c r="X32" s="53"/>
      <c r="Y32" s="53"/>
      <c r="Z32" s="53">
        <v>28</v>
      </c>
      <c r="AA32" s="13" t="s">
        <v>23</v>
      </c>
      <c r="AB32" s="53">
        <v>891</v>
      </c>
      <c r="AC32" s="53">
        <v>6</v>
      </c>
      <c r="AD32" s="55">
        <v>148.5</v>
      </c>
      <c r="AE32" s="53"/>
      <c r="AF32" s="12"/>
      <c r="AG32" s="70">
        <v>28</v>
      </c>
      <c r="AH32" s="13" t="s">
        <v>23</v>
      </c>
      <c r="AI32" s="12">
        <f>SUM(Tableau5735118[[#This Row],[QA]]-Tableau5724107[[#This Row],[QA]]-Tableau57396[[#This Row],[QA]])</f>
        <v>0</v>
      </c>
      <c r="AJ32" s="12">
        <f>SUM(Tableau5735118[[#This Row],[Parties]]-Tableau5724107[[#This Row],[Parties]]-Tableau57396[[#This Row],[Parties]])</f>
        <v>0</v>
      </c>
      <c r="AK32" s="23" t="e">
        <f t="shared" si="0"/>
        <v>#DIV/0!</v>
      </c>
      <c r="AL32" s="12"/>
      <c r="AM32" s="12"/>
      <c r="AN32" s="70">
        <v>28</v>
      </c>
      <c r="AO32" s="13" t="s">
        <v>23</v>
      </c>
      <c r="AP32" s="12">
        <v>5079</v>
      </c>
      <c r="AQ32" s="12">
        <v>30</v>
      </c>
      <c r="AR32" s="12">
        <v>169.3</v>
      </c>
    </row>
    <row r="33" spans="1:44" ht="15.75" thickBot="1" x14ac:dyDescent="0.3">
      <c r="A33" s="2">
        <v>29</v>
      </c>
      <c r="B33" s="13" t="s">
        <v>40</v>
      </c>
      <c r="C33" s="12">
        <v>1828</v>
      </c>
      <c r="D33" s="12">
        <v>12</v>
      </c>
      <c r="E33" s="12">
        <v>152.33000000000001</v>
      </c>
      <c r="F33" s="22"/>
      <c r="G33" s="2">
        <v>29</v>
      </c>
      <c r="H33" s="13" t="s">
        <v>40</v>
      </c>
      <c r="I33" s="12">
        <v>1795</v>
      </c>
      <c r="J33" s="12">
        <v>12</v>
      </c>
      <c r="K33" s="23">
        <v>149.58333333333334</v>
      </c>
      <c r="L33" s="22"/>
      <c r="M33" s="2">
        <v>29</v>
      </c>
      <c r="N33" s="13" t="s">
        <v>40</v>
      </c>
      <c r="O33" s="12">
        <v>3623</v>
      </c>
      <c r="P33" s="12">
        <v>24</v>
      </c>
      <c r="Q33" s="12">
        <v>150.96</v>
      </c>
      <c r="S33" s="51">
        <v>29</v>
      </c>
      <c r="T33" s="13" t="s">
        <v>52</v>
      </c>
      <c r="U33" s="53">
        <v>879</v>
      </c>
      <c r="V33" s="53">
        <v>6</v>
      </c>
      <c r="W33" s="53">
        <v>146.5</v>
      </c>
      <c r="X33" s="53"/>
      <c r="Y33" s="54"/>
      <c r="Z33" s="51">
        <v>29</v>
      </c>
      <c r="AA33" s="13" t="s">
        <v>52</v>
      </c>
      <c r="AB33" s="53">
        <v>0</v>
      </c>
      <c r="AC33" s="53">
        <v>0</v>
      </c>
      <c r="AD33" s="55" t="e">
        <v>#DIV/0!</v>
      </c>
      <c r="AE33" s="53"/>
      <c r="AF33" s="33"/>
      <c r="AG33" s="67">
        <v>29</v>
      </c>
      <c r="AH33" s="13" t="s">
        <v>52</v>
      </c>
      <c r="AI33" s="12">
        <f>SUM(Tableau5735118[[#This Row],[QA]]-Tableau5724107[[#This Row],[QA]]-Tableau57396[[#This Row],[QA]])</f>
        <v>0</v>
      </c>
      <c r="AJ33" s="12">
        <f>SUM(Tableau5735118[[#This Row],[Parties]]-Tableau5724107[[#This Row],[Parties]]-Tableau57396[[#This Row],[Parties]])</f>
        <v>0</v>
      </c>
      <c r="AK33" s="23" t="e">
        <f t="shared" si="0"/>
        <v>#DIV/0!</v>
      </c>
      <c r="AL33" s="12"/>
      <c r="AM33" s="22"/>
      <c r="AN33" s="67">
        <v>29</v>
      </c>
      <c r="AO33" s="13" t="s">
        <v>52</v>
      </c>
      <c r="AP33" s="12">
        <v>879</v>
      </c>
      <c r="AQ33" s="12">
        <v>6</v>
      </c>
      <c r="AR33" s="12">
        <v>146.5</v>
      </c>
    </row>
    <row r="34" spans="1:44" ht="15.75" thickBot="1" x14ac:dyDescent="0.3">
      <c r="A34" s="28">
        <v>30</v>
      </c>
      <c r="B34" s="13" t="s">
        <v>20</v>
      </c>
      <c r="C34" s="12">
        <v>1591</v>
      </c>
      <c r="D34" s="12">
        <v>12</v>
      </c>
      <c r="E34" s="12">
        <v>132.58000000000001</v>
      </c>
      <c r="F34" s="21"/>
      <c r="G34" s="12">
        <v>30</v>
      </c>
      <c r="H34" s="13" t="s">
        <v>20</v>
      </c>
      <c r="I34" s="12">
        <v>3225</v>
      </c>
      <c r="J34" s="12">
        <v>24</v>
      </c>
      <c r="K34" s="23">
        <v>134.375</v>
      </c>
      <c r="L34" s="12"/>
      <c r="M34" s="12">
        <v>30</v>
      </c>
      <c r="N34" s="13" t="s">
        <v>20</v>
      </c>
      <c r="O34" s="12">
        <v>4816</v>
      </c>
      <c r="P34" s="12">
        <v>36</v>
      </c>
      <c r="Q34" s="12">
        <v>133.78</v>
      </c>
      <c r="S34" s="53">
        <v>30</v>
      </c>
      <c r="T34" s="13" t="s">
        <v>40</v>
      </c>
      <c r="U34" s="53">
        <v>3623</v>
      </c>
      <c r="V34" s="53">
        <v>24</v>
      </c>
      <c r="W34" s="53">
        <v>150.96</v>
      </c>
      <c r="X34" s="53"/>
      <c r="Y34" s="56"/>
      <c r="Z34" s="53">
        <v>30</v>
      </c>
      <c r="AA34" s="13" t="s">
        <v>40</v>
      </c>
      <c r="AB34" s="53">
        <v>1849</v>
      </c>
      <c r="AC34" s="53">
        <v>12</v>
      </c>
      <c r="AD34" s="55">
        <v>154.08333333333334</v>
      </c>
      <c r="AE34" s="53"/>
      <c r="AF34" s="12"/>
      <c r="AG34" s="70">
        <v>30</v>
      </c>
      <c r="AH34" s="13" t="s">
        <v>40</v>
      </c>
      <c r="AI34" s="12">
        <f>SUM(Tableau5735118[[#This Row],[QA]]-Tableau5724107[[#This Row],[QA]]-Tableau57396[[#This Row],[QA]])</f>
        <v>1966</v>
      </c>
      <c r="AJ34" s="12">
        <f>SUM(Tableau5735118[[#This Row],[Parties]]-Tableau5724107[[#This Row],[Parties]]-Tableau57396[[#This Row],[Parties]])</f>
        <v>12</v>
      </c>
      <c r="AK34" s="23">
        <f t="shared" si="0"/>
        <v>163.83333333333334</v>
      </c>
      <c r="AL34" s="12"/>
      <c r="AM34" s="12"/>
      <c r="AN34" s="70">
        <v>30</v>
      </c>
      <c r="AO34" s="13" t="s">
        <v>40</v>
      </c>
      <c r="AP34" s="12">
        <v>7438</v>
      </c>
      <c r="AQ34" s="12">
        <v>48</v>
      </c>
      <c r="AR34" s="12">
        <v>154.96</v>
      </c>
    </row>
    <row r="35" spans="1:44" ht="15.75" thickBot="1" x14ac:dyDescent="0.3">
      <c r="A35" s="2">
        <v>31</v>
      </c>
      <c r="B35" s="13" t="s">
        <v>30</v>
      </c>
      <c r="C35" s="12">
        <v>921</v>
      </c>
      <c r="D35" s="12">
        <v>6</v>
      </c>
      <c r="E35" s="12">
        <v>153.5</v>
      </c>
      <c r="F35" s="22"/>
      <c r="G35" s="2">
        <v>31</v>
      </c>
      <c r="H35" s="13" t="s">
        <v>30</v>
      </c>
      <c r="I35" s="12">
        <v>0</v>
      </c>
      <c r="J35" s="12">
        <v>0</v>
      </c>
      <c r="K35" s="23" t="e">
        <v>#DIV/0!</v>
      </c>
      <c r="L35" s="22"/>
      <c r="M35" s="2">
        <v>31</v>
      </c>
      <c r="N35" s="13" t="s">
        <v>30</v>
      </c>
      <c r="O35" s="12">
        <v>921</v>
      </c>
      <c r="P35" s="12">
        <v>6</v>
      </c>
      <c r="Q35" s="12">
        <v>153.5</v>
      </c>
      <c r="S35" s="51">
        <v>31</v>
      </c>
      <c r="T35" s="13" t="s">
        <v>20</v>
      </c>
      <c r="U35" s="53">
        <v>4816</v>
      </c>
      <c r="V35" s="53">
        <v>36</v>
      </c>
      <c r="W35" s="53">
        <v>133.78</v>
      </c>
      <c r="X35" s="53"/>
      <c r="Y35" s="54"/>
      <c r="Z35" s="51">
        <v>31</v>
      </c>
      <c r="AA35" s="13" t="s">
        <v>20</v>
      </c>
      <c r="AB35" s="53">
        <v>2128</v>
      </c>
      <c r="AC35" s="53">
        <v>12</v>
      </c>
      <c r="AD35" s="55">
        <v>177.33333333333334</v>
      </c>
      <c r="AE35" s="53"/>
      <c r="AF35" s="33"/>
      <c r="AG35" s="67">
        <v>31</v>
      </c>
      <c r="AH35" s="13" t="s">
        <v>20</v>
      </c>
      <c r="AI35" s="12">
        <f>SUM(Tableau5735118[[#This Row],[QA]]-Tableau5724107[[#This Row],[QA]]-Tableau57396[[#This Row],[QA]])</f>
        <v>0</v>
      </c>
      <c r="AJ35" s="12">
        <f>SUM(Tableau5735118[[#This Row],[Parties]]-Tableau5724107[[#This Row],[Parties]]-Tableau57396[[#This Row],[Parties]])</f>
        <v>0</v>
      </c>
      <c r="AK35" s="23" t="e">
        <f t="shared" si="0"/>
        <v>#DIV/0!</v>
      </c>
      <c r="AL35" s="12"/>
      <c r="AM35" s="22"/>
      <c r="AN35" s="67">
        <v>31</v>
      </c>
      <c r="AO35" s="13" t="s">
        <v>20</v>
      </c>
      <c r="AP35" s="12">
        <v>6944</v>
      </c>
      <c r="AQ35" s="12">
        <v>48</v>
      </c>
      <c r="AR35" s="12">
        <v>144.66999999999999</v>
      </c>
    </row>
    <row r="36" spans="1:44" ht="15.75" thickBot="1" x14ac:dyDescent="0.3">
      <c r="A36" s="28">
        <v>32</v>
      </c>
      <c r="B36" s="13"/>
      <c r="C36" s="12">
        <v>0</v>
      </c>
      <c r="D36" s="12">
        <v>0</v>
      </c>
      <c r="E36" s="12">
        <v>0</v>
      </c>
      <c r="F36" s="22"/>
      <c r="G36" s="12">
        <v>32</v>
      </c>
      <c r="H36" s="13" t="s">
        <v>54</v>
      </c>
      <c r="I36" s="12">
        <v>930</v>
      </c>
      <c r="J36" s="12">
        <v>6</v>
      </c>
      <c r="K36" s="23">
        <v>155</v>
      </c>
      <c r="L36"/>
      <c r="M36" s="12">
        <v>32</v>
      </c>
      <c r="N36" s="13" t="s">
        <v>54</v>
      </c>
      <c r="O36" s="12">
        <v>930</v>
      </c>
      <c r="P36" s="12">
        <v>6</v>
      </c>
      <c r="Q36" s="12">
        <v>155</v>
      </c>
      <c r="S36" s="53">
        <v>32</v>
      </c>
      <c r="T36" s="13" t="s">
        <v>30</v>
      </c>
      <c r="U36" s="53">
        <v>921</v>
      </c>
      <c r="V36" s="53">
        <v>6</v>
      </c>
      <c r="W36" s="53">
        <v>153.5</v>
      </c>
      <c r="X36" s="53"/>
      <c r="Y36" s="54"/>
      <c r="Z36" s="53">
        <v>32</v>
      </c>
      <c r="AA36" s="13" t="s">
        <v>30</v>
      </c>
      <c r="AB36" s="53">
        <v>1031</v>
      </c>
      <c r="AC36" s="53">
        <v>6</v>
      </c>
      <c r="AD36" s="55">
        <v>171.83333333333334</v>
      </c>
      <c r="AE36" s="57"/>
      <c r="AF36" s="22"/>
      <c r="AG36" s="70">
        <v>32</v>
      </c>
      <c r="AH36" s="13" t="s">
        <v>30</v>
      </c>
      <c r="AI36" s="12">
        <f>SUM(Tableau5735118[[#This Row],[QA]]-Tableau5724107[[#This Row],[QA]]-Tableau57396[[#This Row],[QA]])</f>
        <v>1925</v>
      </c>
      <c r="AJ36" s="12">
        <f>SUM(Tableau5735118[[#This Row],[Parties]]-Tableau5724107[[#This Row],[Parties]]-Tableau57396[[#This Row],[Parties]])</f>
        <v>12</v>
      </c>
      <c r="AK36" s="23">
        <f t="shared" si="0"/>
        <v>160.41666666666666</v>
      </c>
      <c r="AL36" s="32"/>
      <c r="AM36" s="5"/>
      <c r="AN36" s="70">
        <v>32</v>
      </c>
      <c r="AO36" s="13" t="s">
        <v>30</v>
      </c>
      <c r="AP36" s="12">
        <v>3877</v>
      </c>
      <c r="AQ36" s="12">
        <v>24</v>
      </c>
      <c r="AR36" s="12">
        <v>161.54</v>
      </c>
    </row>
    <row r="37" spans="1:44" ht="15.75" thickBot="1" x14ac:dyDescent="0.3">
      <c r="A37" s="2">
        <v>33</v>
      </c>
      <c r="B37" s="13" t="s">
        <v>19</v>
      </c>
      <c r="C37" s="12">
        <v>958</v>
      </c>
      <c r="D37" s="12">
        <v>6</v>
      </c>
      <c r="E37" s="12">
        <v>159.66999999999999</v>
      </c>
      <c r="F37"/>
      <c r="G37" s="2">
        <v>33</v>
      </c>
      <c r="H37" s="13" t="s">
        <v>19</v>
      </c>
      <c r="I37" s="12">
        <v>4800</v>
      </c>
      <c r="J37" s="12">
        <v>30</v>
      </c>
      <c r="K37" s="23">
        <v>160</v>
      </c>
      <c r="L37"/>
      <c r="M37" s="2">
        <v>33</v>
      </c>
      <c r="N37" s="13" t="s">
        <v>19</v>
      </c>
      <c r="O37" s="12">
        <v>5758</v>
      </c>
      <c r="P37" s="12">
        <v>36</v>
      </c>
      <c r="Q37" s="12">
        <v>159.94</v>
      </c>
      <c r="S37" s="51">
        <v>33</v>
      </c>
      <c r="T37" s="13" t="s">
        <v>54</v>
      </c>
      <c r="U37" s="53">
        <v>930</v>
      </c>
      <c r="V37" s="53">
        <v>6</v>
      </c>
      <c r="W37" s="53">
        <v>155</v>
      </c>
      <c r="X37" s="57"/>
      <c r="Y37" s="59"/>
      <c r="Z37" s="51">
        <v>33</v>
      </c>
      <c r="AA37" s="13" t="s">
        <v>54</v>
      </c>
      <c r="AB37" s="53">
        <v>0</v>
      </c>
      <c r="AC37" s="53">
        <v>0</v>
      </c>
      <c r="AD37" s="55" t="e">
        <v>#DIV/0!</v>
      </c>
      <c r="AE37" s="53"/>
      <c r="AF37" s="22"/>
      <c r="AG37" s="67">
        <v>33</v>
      </c>
      <c r="AH37" s="13" t="s">
        <v>54</v>
      </c>
      <c r="AI37" s="12">
        <f>SUM(Tableau5735118[[#This Row],[QA]]-Tableau5724107[[#This Row],[QA]]-Tableau57396[[#This Row],[QA]])</f>
        <v>0</v>
      </c>
      <c r="AJ37" s="12">
        <f>SUM(Tableau5735118[[#This Row],[Parties]]-Tableau5724107[[#This Row],[Parties]]-Tableau57396[[#This Row],[Parties]])</f>
        <v>0</v>
      </c>
      <c r="AK37" s="23" t="e">
        <f t="shared" si="0"/>
        <v>#DIV/0!</v>
      </c>
      <c r="AL37" s="12"/>
      <c r="AM37" s="5"/>
      <c r="AN37" s="67">
        <v>33</v>
      </c>
      <c r="AO37" s="13" t="s">
        <v>54</v>
      </c>
      <c r="AP37" s="12">
        <v>930</v>
      </c>
      <c r="AQ37" s="12">
        <v>6</v>
      </c>
      <c r="AR37" s="12">
        <v>155</v>
      </c>
    </row>
    <row r="38" spans="1:44" ht="15.75" thickBot="1" x14ac:dyDescent="0.3">
      <c r="A38" s="28">
        <v>34</v>
      </c>
      <c r="B38" s="13" t="s">
        <v>27</v>
      </c>
      <c r="C38" s="12">
        <v>2243</v>
      </c>
      <c r="D38" s="12">
        <v>12</v>
      </c>
      <c r="E38" s="12">
        <v>186.92</v>
      </c>
      <c r="F38"/>
      <c r="G38" s="12">
        <v>34</v>
      </c>
      <c r="H38" s="13" t="s">
        <v>27</v>
      </c>
      <c r="I38" s="12">
        <v>968</v>
      </c>
      <c r="J38" s="12">
        <v>6</v>
      </c>
      <c r="K38" s="23">
        <v>161.33333333333334</v>
      </c>
      <c r="L38"/>
      <c r="M38" s="12">
        <v>34</v>
      </c>
      <c r="N38" s="13" t="s">
        <v>27</v>
      </c>
      <c r="O38" s="12">
        <v>3211</v>
      </c>
      <c r="P38" s="12">
        <v>18</v>
      </c>
      <c r="Q38" s="12">
        <v>178.39</v>
      </c>
      <c r="S38" s="53">
        <v>34</v>
      </c>
      <c r="T38" s="13" t="s">
        <v>19</v>
      </c>
      <c r="U38" s="53">
        <v>5758</v>
      </c>
      <c r="V38" s="53">
        <v>36</v>
      </c>
      <c r="W38" s="53">
        <v>159.94</v>
      </c>
      <c r="X38" s="53"/>
      <c r="Z38" s="53">
        <v>34</v>
      </c>
      <c r="AA38" s="13" t="s">
        <v>19</v>
      </c>
      <c r="AB38" s="53">
        <v>3116</v>
      </c>
      <c r="AC38" s="53">
        <v>18</v>
      </c>
      <c r="AD38" s="55">
        <v>173.11111111111111</v>
      </c>
      <c r="AE38" s="53"/>
      <c r="AF38" s="22"/>
      <c r="AG38" s="70">
        <v>34</v>
      </c>
      <c r="AH38" s="13" t="s">
        <v>19</v>
      </c>
      <c r="AI38" s="12">
        <f>SUM(Tableau5735118[[#This Row],[QA]]-Tableau5724107[[#This Row],[QA]]-Tableau57396[[#This Row],[QA]])</f>
        <v>1945</v>
      </c>
      <c r="AJ38" s="12">
        <f>SUM(Tableau5735118[[#This Row],[Parties]]-Tableau5724107[[#This Row],[Parties]]-Tableau57396[[#This Row],[Parties]])</f>
        <v>12</v>
      </c>
      <c r="AK38" s="23">
        <f t="shared" si="0"/>
        <v>162.08333333333334</v>
      </c>
      <c r="AL38" s="32"/>
      <c r="AM38" s="5"/>
      <c r="AN38" s="70">
        <v>34</v>
      </c>
      <c r="AO38" s="13" t="s">
        <v>19</v>
      </c>
      <c r="AP38" s="12">
        <v>10819</v>
      </c>
      <c r="AQ38" s="12">
        <v>66</v>
      </c>
      <c r="AR38" s="12">
        <v>163.92</v>
      </c>
    </row>
    <row r="39" spans="1:44" ht="15.75" thickBot="1" x14ac:dyDescent="0.3">
      <c r="A39" s="2">
        <v>35</v>
      </c>
      <c r="B39" s="13" t="s">
        <v>50</v>
      </c>
      <c r="C39" s="12">
        <v>0</v>
      </c>
      <c r="D39" s="12">
        <v>0</v>
      </c>
      <c r="E39" s="12">
        <v>0</v>
      </c>
      <c r="F39"/>
      <c r="G39" s="2">
        <v>35</v>
      </c>
      <c r="H39" s="13" t="s">
        <v>50</v>
      </c>
      <c r="I39" s="12">
        <v>3480</v>
      </c>
      <c r="J39" s="12">
        <v>24</v>
      </c>
      <c r="K39" s="23">
        <v>145</v>
      </c>
      <c r="L39"/>
      <c r="M39" s="2">
        <v>35</v>
      </c>
      <c r="N39" s="13" t="s">
        <v>50</v>
      </c>
      <c r="O39" s="12">
        <v>3480</v>
      </c>
      <c r="P39" s="12">
        <v>24</v>
      </c>
      <c r="Q39" s="12">
        <v>145</v>
      </c>
      <c r="S39" s="51">
        <v>35</v>
      </c>
      <c r="T39" s="13" t="s">
        <v>58</v>
      </c>
      <c r="U39" s="53">
        <v>0</v>
      </c>
      <c r="V39" s="53">
        <v>0</v>
      </c>
      <c r="W39" s="53">
        <v>0</v>
      </c>
      <c r="X39" s="53"/>
      <c r="Z39" s="51">
        <v>35</v>
      </c>
      <c r="AA39" s="13" t="s">
        <v>58</v>
      </c>
      <c r="AB39" s="53">
        <v>941</v>
      </c>
      <c r="AC39" s="53">
        <v>6</v>
      </c>
      <c r="AD39" s="55">
        <v>156.83333333333334</v>
      </c>
      <c r="AE39" s="53"/>
      <c r="AF39" s="22"/>
      <c r="AG39" s="67">
        <v>35</v>
      </c>
      <c r="AH39" s="13" t="s">
        <v>58</v>
      </c>
      <c r="AI39" s="12">
        <f>SUM(Tableau5735118[[#This Row],[QA]]-Tableau5724107[[#This Row],[QA]]-Tableau57396[[#This Row],[QA]])</f>
        <v>0</v>
      </c>
      <c r="AJ39" s="12">
        <f>SUM(Tableau5735118[[#This Row],[Parties]]-Tableau5724107[[#This Row],[Parties]]-Tableau57396[[#This Row],[Parties]])</f>
        <v>0</v>
      </c>
      <c r="AK39" s="23" t="e">
        <f t="shared" si="0"/>
        <v>#DIV/0!</v>
      </c>
      <c r="AL39" s="12"/>
      <c r="AM39" s="5"/>
      <c r="AN39" s="67">
        <v>35</v>
      </c>
      <c r="AO39" s="13" t="s">
        <v>58</v>
      </c>
      <c r="AP39" s="12">
        <v>941</v>
      </c>
      <c r="AQ39" s="12">
        <v>6</v>
      </c>
      <c r="AR39" s="12">
        <v>156.83000000000001</v>
      </c>
    </row>
    <row r="40" spans="1:44" ht="15.75" thickBot="1" x14ac:dyDescent="0.3">
      <c r="A40" s="28">
        <v>36</v>
      </c>
      <c r="B40" s="13" t="s">
        <v>28</v>
      </c>
      <c r="C40" s="12">
        <v>1952</v>
      </c>
      <c r="D40" s="12">
        <v>12</v>
      </c>
      <c r="E40" s="12">
        <v>162.66999999999999</v>
      </c>
      <c r="F40"/>
      <c r="G40" s="12">
        <v>36</v>
      </c>
      <c r="H40" s="13" t="s">
        <v>28</v>
      </c>
      <c r="I40" s="12">
        <v>4174</v>
      </c>
      <c r="J40" s="12">
        <v>24</v>
      </c>
      <c r="K40" s="23">
        <v>173.91666666666666</v>
      </c>
      <c r="L40"/>
      <c r="M40" s="12">
        <v>36</v>
      </c>
      <c r="N40" s="13" t="s">
        <v>28</v>
      </c>
      <c r="O40" s="12">
        <v>6126</v>
      </c>
      <c r="P40" s="12">
        <v>36</v>
      </c>
      <c r="Q40" s="12">
        <v>170.17</v>
      </c>
      <c r="S40" s="53">
        <v>36</v>
      </c>
      <c r="T40" s="13" t="s">
        <v>27</v>
      </c>
      <c r="U40" s="53">
        <v>3211</v>
      </c>
      <c r="V40" s="53">
        <v>18</v>
      </c>
      <c r="W40" s="53">
        <v>178.39</v>
      </c>
      <c r="X40" s="60"/>
      <c r="Z40" s="53">
        <v>36</v>
      </c>
      <c r="AA40" s="13" t="s">
        <v>27</v>
      </c>
      <c r="AB40" s="53">
        <v>3080</v>
      </c>
      <c r="AC40" s="53">
        <v>18</v>
      </c>
      <c r="AD40" s="55">
        <v>171.11111111111111</v>
      </c>
      <c r="AE40" s="57"/>
      <c r="AF40" s="22"/>
      <c r="AG40" s="70">
        <v>36</v>
      </c>
      <c r="AH40" s="13" t="s">
        <v>27</v>
      </c>
      <c r="AI40" s="12">
        <f>SUM(Tableau5735118[[#This Row],[QA]]-Tableau5724107[[#This Row],[QA]]-Tableau57396[[#This Row],[QA]])</f>
        <v>1096</v>
      </c>
      <c r="AJ40" s="12">
        <f>SUM(Tableau5735118[[#This Row],[Parties]]-Tableau5724107[[#This Row],[Parties]]-Tableau57396[[#This Row],[Parties]])</f>
        <v>6</v>
      </c>
      <c r="AK40" s="23">
        <f t="shared" si="0"/>
        <v>182.66666666666666</v>
      </c>
      <c r="AL40" s="12"/>
      <c r="AM40" s="5"/>
      <c r="AN40" s="70">
        <v>36</v>
      </c>
      <c r="AO40" s="13" t="s">
        <v>27</v>
      </c>
      <c r="AP40" s="12">
        <v>7387</v>
      </c>
      <c r="AQ40" s="12">
        <v>42</v>
      </c>
      <c r="AR40" s="12">
        <v>175.88</v>
      </c>
    </row>
    <row r="41" spans="1:44" ht="15.75" thickBot="1" x14ac:dyDescent="0.3">
      <c r="A41" s="2">
        <v>37</v>
      </c>
      <c r="B41" s="13" t="s">
        <v>21</v>
      </c>
      <c r="C41" s="12">
        <v>956</v>
      </c>
      <c r="D41" s="12">
        <v>6</v>
      </c>
      <c r="E41" s="12">
        <v>159.33000000000001</v>
      </c>
      <c r="F41"/>
      <c r="G41" s="2">
        <v>37</v>
      </c>
      <c r="H41" s="13" t="s">
        <v>21</v>
      </c>
      <c r="I41" s="12">
        <v>5219</v>
      </c>
      <c r="J41" s="12">
        <v>30</v>
      </c>
      <c r="K41" s="23">
        <v>173.96666666666667</v>
      </c>
      <c r="L41"/>
      <c r="M41" s="2">
        <v>37</v>
      </c>
      <c r="N41" s="13" t="s">
        <v>21</v>
      </c>
      <c r="O41" s="12">
        <v>6175</v>
      </c>
      <c r="P41" s="12">
        <v>36</v>
      </c>
      <c r="Q41" s="12">
        <v>171.53</v>
      </c>
      <c r="S41" s="51">
        <v>37</v>
      </c>
      <c r="T41" s="13" t="s">
        <v>50</v>
      </c>
      <c r="U41" s="53">
        <v>3480</v>
      </c>
      <c r="V41" s="53">
        <v>24</v>
      </c>
      <c r="W41" s="53">
        <v>145</v>
      </c>
      <c r="X41" s="53"/>
      <c r="Z41" s="51">
        <v>37</v>
      </c>
      <c r="AA41" s="13" t="s">
        <v>50</v>
      </c>
      <c r="AB41" s="53">
        <v>2665</v>
      </c>
      <c r="AC41" s="53">
        <v>18</v>
      </c>
      <c r="AD41" s="55">
        <v>148.05555555555554</v>
      </c>
      <c r="AE41" s="53"/>
      <c r="AF41" s="22"/>
      <c r="AG41" s="67">
        <v>37</v>
      </c>
      <c r="AH41" s="13" t="s">
        <v>50</v>
      </c>
      <c r="AI41" s="12">
        <f>SUM(Tableau5735118[[#This Row],[QA]]-Tableau5724107[[#This Row],[QA]]-Tableau57396[[#This Row],[QA]])</f>
        <v>1875</v>
      </c>
      <c r="AJ41" s="12">
        <f>SUM(Tableau5735118[[#This Row],[Parties]]-Tableau5724107[[#This Row],[Parties]]-Tableau57396[[#This Row],[Parties]])</f>
        <v>12</v>
      </c>
      <c r="AK41" s="23">
        <f t="shared" si="0"/>
        <v>156.25</v>
      </c>
      <c r="AL41" s="12"/>
      <c r="AM41" s="5"/>
      <c r="AN41" s="67">
        <v>37</v>
      </c>
      <c r="AO41" s="13" t="s">
        <v>50</v>
      </c>
      <c r="AP41" s="12">
        <v>8020</v>
      </c>
      <c r="AQ41" s="12">
        <v>54</v>
      </c>
      <c r="AR41" s="12">
        <v>148.52000000000001</v>
      </c>
    </row>
    <row r="42" spans="1:44" ht="15.75" thickBot="1" x14ac:dyDescent="0.3">
      <c r="A42" s="28">
        <v>38</v>
      </c>
      <c r="B42" s="13" t="s">
        <v>35</v>
      </c>
      <c r="C42" s="12">
        <v>1057</v>
      </c>
      <c r="D42" s="12">
        <v>6</v>
      </c>
      <c r="E42" s="12">
        <v>176.17</v>
      </c>
      <c r="F42"/>
      <c r="G42" s="12">
        <v>38</v>
      </c>
      <c r="H42" s="13" t="s">
        <v>35</v>
      </c>
      <c r="I42" s="12">
        <v>2154</v>
      </c>
      <c r="J42" s="12">
        <v>12</v>
      </c>
      <c r="K42" s="23">
        <v>179.5</v>
      </c>
      <c r="L42"/>
      <c r="M42" s="12">
        <v>38</v>
      </c>
      <c r="N42" s="13" t="s">
        <v>35</v>
      </c>
      <c r="O42" s="12">
        <v>3211</v>
      </c>
      <c r="P42" s="12">
        <v>18</v>
      </c>
      <c r="Q42" s="12">
        <v>178.39</v>
      </c>
      <c r="S42" s="53">
        <v>38</v>
      </c>
      <c r="T42" s="13" t="s">
        <v>28</v>
      </c>
      <c r="U42" s="53">
        <v>6126</v>
      </c>
      <c r="V42" s="53">
        <v>36</v>
      </c>
      <c r="W42" s="53">
        <v>170.17</v>
      </c>
      <c r="X42" s="53"/>
      <c r="Z42" s="53">
        <v>38</v>
      </c>
      <c r="AA42" s="13" t="s">
        <v>28</v>
      </c>
      <c r="AB42" s="53">
        <v>1052</v>
      </c>
      <c r="AC42" s="53">
        <v>6</v>
      </c>
      <c r="AD42" s="55">
        <v>175.33333333333334</v>
      </c>
      <c r="AE42" s="53"/>
      <c r="AF42" s="22"/>
      <c r="AG42" s="70">
        <v>38</v>
      </c>
      <c r="AH42" s="13" t="s">
        <v>28</v>
      </c>
      <c r="AI42" s="12">
        <f>SUM(Tableau5735118[[#This Row],[QA]]-Tableau5724107[[#This Row],[QA]]-Tableau57396[[#This Row],[QA]])</f>
        <v>0</v>
      </c>
      <c r="AJ42" s="12">
        <f>SUM(Tableau5735118[[#This Row],[Parties]]-Tableau5724107[[#This Row],[Parties]]-Tableau57396[[#This Row],[Parties]])</f>
        <v>0</v>
      </c>
      <c r="AK42" s="23" t="e">
        <f t="shared" si="0"/>
        <v>#DIV/0!</v>
      </c>
      <c r="AL42" s="12"/>
      <c r="AM42" s="5"/>
      <c r="AN42" s="70">
        <v>38</v>
      </c>
      <c r="AO42" s="13" t="s">
        <v>28</v>
      </c>
      <c r="AP42" s="12">
        <v>7178</v>
      </c>
      <c r="AQ42" s="12">
        <v>42</v>
      </c>
      <c r="AR42" s="12">
        <v>170.9</v>
      </c>
    </row>
    <row r="43" spans="1:44" ht="15.75" thickBot="1" x14ac:dyDescent="0.3">
      <c r="A43" s="2">
        <v>39</v>
      </c>
      <c r="B43" s="13" t="s">
        <v>25</v>
      </c>
      <c r="C43" s="12">
        <v>1712</v>
      </c>
      <c r="D43" s="12">
        <v>12</v>
      </c>
      <c r="E43" s="12">
        <v>142.66999999999999</v>
      </c>
      <c r="F43"/>
      <c r="G43" s="2">
        <v>39</v>
      </c>
      <c r="H43" s="13" t="s">
        <v>25</v>
      </c>
      <c r="I43" s="12">
        <v>3456</v>
      </c>
      <c r="J43" s="12">
        <v>24</v>
      </c>
      <c r="K43" s="23">
        <v>144</v>
      </c>
      <c r="L43"/>
      <c r="M43" s="2">
        <v>39</v>
      </c>
      <c r="N43" s="13" t="s">
        <v>25</v>
      </c>
      <c r="O43" s="12">
        <v>5168</v>
      </c>
      <c r="P43" s="12">
        <v>36</v>
      </c>
      <c r="Q43" s="12">
        <v>143.56</v>
      </c>
      <c r="S43" s="51">
        <v>39</v>
      </c>
      <c r="T43" s="13" t="s">
        <v>21</v>
      </c>
      <c r="U43" s="53">
        <v>6175</v>
      </c>
      <c r="V43" s="53">
        <v>36</v>
      </c>
      <c r="W43" s="53">
        <v>171.53</v>
      </c>
      <c r="X43" s="53"/>
      <c r="Z43" s="51">
        <v>39</v>
      </c>
      <c r="AA43" s="13" t="s">
        <v>21</v>
      </c>
      <c r="AB43" s="53">
        <v>2205</v>
      </c>
      <c r="AC43" s="53">
        <v>12</v>
      </c>
      <c r="AD43" s="55">
        <v>183.75</v>
      </c>
      <c r="AE43" s="53"/>
      <c r="AF43" s="22"/>
      <c r="AG43" s="67">
        <v>39</v>
      </c>
      <c r="AH43" s="13" t="s">
        <v>21</v>
      </c>
      <c r="AI43" s="12">
        <f>SUM(Tableau5735118[[#This Row],[QA]]-Tableau5724107[[#This Row],[QA]]-Tableau57396[[#This Row],[QA]])</f>
        <v>2073</v>
      </c>
      <c r="AJ43" s="12">
        <f>SUM(Tableau5735118[[#This Row],[Parties]]-Tableau5724107[[#This Row],[Parties]]-Tableau57396[[#This Row],[Parties]])</f>
        <v>12</v>
      </c>
      <c r="AK43" s="23">
        <f t="shared" si="0"/>
        <v>172.75</v>
      </c>
      <c r="AL43" s="12"/>
      <c r="AM43" s="5"/>
      <c r="AN43" s="67">
        <v>39</v>
      </c>
      <c r="AO43" s="13" t="s">
        <v>21</v>
      </c>
      <c r="AP43" s="12">
        <v>10453</v>
      </c>
      <c r="AQ43" s="12">
        <v>60</v>
      </c>
      <c r="AR43" s="12">
        <v>174.22</v>
      </c>
    </row>
    <row r="44" spans="1:44" ht="15.75" thickBot="1" x14ac:dyDescent="0.3">
      <c r="A44" s="28">
        <v>40</v>
      </c>
      <c r="B44" s="13"/>
      <c r="C44" s="12"/>
      <c r="D44" s="12"/>
      <c r="E44" s="12"/>
      <c r="F44"/>
      <c r="G44" s="12">
        <v>40</v>
      </c>
      <c r="H44" s="13"/>
      <c r="I44" s="12">
        <v>0</v>
      </c>
      <c r="J44" s="12"/>
      <c r="K44" s="23" t="e">
        <v>#DIV/0!</v>
      </c>
      <c r="L44"/>
      <c r="M44" s="12">
        <v>40</v>
      </c>
      <c r="N44" s="13"/>
      <c r="O44" s="12"/>
      <c r="P44" s="12"/>
      <c r="Q44" s="12"/>
      <c r="S44" s="53">
        <v>40</v>
      </c>
      <c r="T44" s="13" t="s">
        <v>35</v>
      </c>
      <c r="U44" s="53">
        <v>3211</v>
      </c>
      <c r="V44" s="53">
        <v>18</v>
      </c>
      <c r="W44" s="53">
        <v>178.39</v>
      </c>
      <c r="X44" s="53"/>
      <c r="Z44" s="53">
        <v>40</v>
      </c>
      <c r="AA44" s="13" t="s">
        <v>35</v>
      </c>
      <c r="AB44" s="53">
        <v>3299</v>
      </c>
      <c r="AC44" s="53">
        <v>18</v>
      </c>
      <c r="AD44" s="55">
        <v>183.27777777777777</v>
      </c>
      <c r="AE44" s="53"/>
      <c r="AF44" s="22"/>
      <c r="AG44" s="70">
        <v>40</v>
      </c>
      <c r="AH44" s="13" t="s">
        <v>35</v>
      </c>
      <c r="AI44" s="12">
        <f>SUM(Tableau5735118[[#This Row],[QA]]-Tableau5724107[[#This Row],[QA]]-Tableau57396[[#This Row],[QA]])</f>
        <v>1207</v>
      </c>
      <c r="AJ44" s="12">
        <f>SUM(Tableau5735118[[#This Row],[Parties]]-Tableau5724107[[#This Row],[Parties]]-Tableau57396[[#This Row],[Parties]])</f>
        <v>6</v>
      </c>
      <c r="AK44" s="23">
        <f t="shared" si="0"/>
        <v>201.16666666666666</v>
      </c>
      <c r="AL44" s="12"/>
      <c r="AM44" s="5"/>
      <c r="AN44" s="70">
        <v>40</v>
      </c>
      <c r="AO44" s="13" t="s">
        <v>35</v>
      </c>
      <c r="AP44" s="12">
        <v>7717</v>
      </c>
      <c r="AQ44" s="12">
        <v>42</v>
      </c>
      <c r="AR44" s="12">
        <v>183.74</v>
      </c>
    </row>
    <row r="45" spans="1:44" ht="15.75" thickBot="1" x14ac:dyDescent="0.3">
      <c r="A45"/>
      <c r="B45" s="13"/>
      <c r="C45" s="12"/>
      <c r="D45" s="12"/>
      <c r="E45" s="12"/>
      <c r="F45"/>
      <c r="G45"/>
      <c r="H45" s="13"/>
      <c r="I45" s="12">
        <v>0</v>
      </c>
      <c r="J45" s="12"/>
      <c r="K45" s="23" t="e">
        <v>#DIV/0!</v>
      </c>
      <c r="L45"/>
      <c r="M45" s="22"/>
      <c r="N45" s="13"/>
      <c r="O45" s="30"/>
      <c r="P45" s="12"/>
      <c r="Q45" s="12"/>
      <c r="S45" s="51">
        <v>41</v>
      </c>
      <c r="T45" s="13" t="s">
        <v>25</v>
      </c>
      <c r="U45" s="53">
        <v>5168</v>
      </c>
      <c r="V45" s="53">
        <v>36</v>
      </c>
      <c r="W45" s="53">
        <v>143.56</v>
      </c>
      <c r="X45" s="53"/>
      <c r="Z45" s="51">
        <v>41</v>
      </c>
      <c r="AA45" s="13" t="s">
        <v>25</v>
      </c>
      <c r="AB45" s="53">
        <v>2786</v>
      </c>
      <c r="AC45" s="53">
        <v>18</v>
      </c>
      <c r="AD45" s="55">
        <v>154.77777777777777</v>
      </c>
      <c r="AE45" s="53"/>
      <c r="AF45" s="22"/>
      <c r="AG45" s="67">
        <v>41</v>
      </c>
      <c r="AH45" s="13" t="s">
        <v>25</v>
      </c>
      <c r="AI45" s="12">
        <f>SUM(Tableau5735118[[#This Row],[QA]]-Tableau5724107[[#This Row],[QA]]-Tableau57396[[#This Row],[QA]])</f>
        <v>937</v>
      </c>
      <c r="AJ45" s="12">
        <f>SUM(Tableau5735118[[#This Row],[Parties]]-Tableau5724107[[#This Row],[Parties]]-Tableau57396[[#This Row],[Parties]])</f>
        <v>6</v>
      </c>
      <c r="AK45" s="23">
        <f t="shared" si="0"/>
        <v>156.16666666666666</v>
      </c>
      <c r="AL45" s="12"/>
      <c r="AM45" s="5"/>
      <c r="AN45" s="67">
        <v>41</v>
      </c>
      <c r="AO45" s="13" t="s">
        <v>25</v>
      </c>
      <c r="AP45" s="12">
        <v>8891</v>
      </c>
      <c r="AQ45" s="12">
        <v>60</v>
      </c>
      <c r="AR45" s="12">
        <v>148.18</v>
      </c>
    </row>
    <row r="46" spans="1:44" ht="15.75" thickBot="1" x14ac:dyDescent="0.3">
      <c r="B46" s="16"/>
      <c r="C46" s="15">
        <v>40589</v>
      </c>
      <c r="D46" s="15">
        <v>252</v>
      </c>
      <c r="E46" s="17">
        <v>161.06746031746033</v>
      </c>
      <c r="F46"/>
      <c r="H46"/>
      <c r="I46" s="18">
        <v>104322</v>
      </c>
      <c r="J46" s="18">
        <v>636</v>
      </c>
      <c r="K46" s="19">
        <v>164.02830188679246</v>
      </c>
      <c r="L46"/>
      <c r="M46"/>
      <c r="N46" s="29"/>
      <c r="O46" s="22"/>
      <c r="P46" s="22"/>
      <c r="Q46" s="22"/>
      <c r="S46" s="53"/>
      <c r="T46" s="13"/>
      <c r="U46" s="53"/>
      <c r="V46" s="53"/>
      <c r="W46" s="53"/>
      <c r="X46" s="53"/>
      <c r="Z46" s="53"/>
      <c r="AA46" s="13"/>
      <c r="AB46" s="53"/>
      <c r="AC46" s="53"/>
      <c r="AD46" s="61"/>
      <c r="AE46" s="53"/>
      <c r="AF46" s="22"/>
      <c r="AG46" s="12"/>
      <c r="AH46" s="13"/>
      <c r="AI46" s="12"/>
      <c r="AJ46" s="12"/>
      <c r="AK46" s="23"/>
      <c r="AL46" s="12"/>
      <c r="AM46" s="5"/>
      <c r="AN46" s="4"/>
      <c r="AO46" s="5"/>
      <c r="AP46" s="4"/>
      <c r="AQ46" s="4"/>
      <c r="AR46" s="4"/>
    </row>
    <row r="47" spans="1:44" ht="15.75" thickBot="1" x14ac:dyDescent="0.3">
      <c r="B47"/>
      <c r="C47"/>
      <c r="D47"/>
      <c r="E47"/>
      <c r="F47"/>
      <c r="H47"/>
      <c r="I47"/>
      <c r="J47"/>
      <c r="K47"/>
      <c r="L47"/>
      <c r="N47" s="29"/>
      <c r="O47" s="18">
        <v>144911</v>
      </c>
      <c r="P47" s="18">
        <v>888</v>
      </c>
      <c r="Q47" s="19">
        <v>163.18806306306305</v>
      </c>
      <c r="T47" s="62"/>
      <c r="U47" s="63">
        <f>SUBTOTAL(109,Tableau57396[QA])</f>
        <v>144911</v>
      </c>
      <c r="V47" s="63">
        <f>SUBTOTAL(109,Tableau57396[Parties])</f>
        <v>888</v>
      </c>
      <c r="W47" s="64">
        <f>SUM(Tableau57396[[#Totals],[QA]]/Tableau57396[[#Totals],[Parties]])</f>
        <v>163.18806306306305</v>
      </c>
      <c r="X47" s="59"/>
      <c r="Z47" s="49"/>
      <c r="AB47" s="65">
        <f>SUM(Tableau5724107[QA])</f>
        <v>63390</v>
      </c>
      <c r="AC47" s="65">
        <f>SUM(Tableau5724107[Parties])</f>
        <v>378</v>
      </c>
      <c r="AD47" s="66">
        <f>SUM(AB47/AC47)</f>
        <v>167.69841269841271</v>
      </c>
      <c r="AI47" s="18">
        <f>SUM(Tableau572410212[QA])</f>
        <v>42269</v>
      </c>
      <c r="AJ47" s="18">
        <f>SUM(Tableau572410212[Parties])</f>
        <v>252</v>
      </c>
      <c r="AK47" s="19">
        <f>SUM(AI47/AJ47)</f>
        <v>167.73412698412699</v>
      </c>
      <c r="AM47" s="5"/>
      <c r="AN47" s="4"/>
      <c r="AO47" s="5"/>
      <c r="AP47" s="18">
        <f>SUM(AP5:AP46)</f>
        <v>250570</v>
      </c>
      <c r="AQ47" s="18">
        <f>SUM(AQ5:AQ46)</f>
        <v>1518</v>
      </c>
      <c r="AR47" s="19">
        <f>SUM(AP47/AQ47)</f>
        <v>165.06587615283269</v>
      </c>
    </row>
    <row r="48" spans="1:44" x14ac:dyDescent="0.25">
      <c r="N48"/>
      <c r="O48"/>
      <c r="P48"/>
      <c r="Q48"/>
      <c r="T48" s="59"/>
      <c r="U48" s="59"/>
      <c r="V48" s="59"/>
      <c r="W48" s="59"/>
      <c r="X48" s="59"/>
      <c r="AA48" s="59"/>
      <c r="AB48" s="65">
        <v>22753</v>
      </c>
      <c r="AC48" s="65">
        <v>132</v>
      </c>
      <c r="AD48" s="66">
        <v>172.37121212121212</v>
      </c>
      <c r="AE48" s="59"/>
    </row>
    <row r="49" spans="2:31" x14ac:dyDescent="0.25">
      <c r="AA49" s="59"/>
      <c r="AB49" s="59"/>
      <c r="AC49" s="59"/>
      <c r="AD49" s="59"/>
      <c r="AE49" s="59"/>
    </row>
    <row r="55" spans="2:31" x14ac:dyDescent="0.25">
      <c r="B55" s="5">
        <v>0</v>
      </c>
    </row>
  </sheetData>
  <mergeCells count="14">
    <mergeCell ref="A2:E2"/>
    <mergeCell ref="G2:K2"/>
    <mergeCell ref="M2:Q2"/>
    <mergeCell ref="A1:E1"/>
    <mergeCell ref="G1:K1"/>
    <mergeCell ref="M1:Q1"/>
    <mergeCell ref="S1:W1"/>
    <mergeCell ref="Z1:AD1"/>
    <mergeCell ref="AN1:AR1"/>
    <mergeCell ref="AN2:AR2"/>
    <mergeCell ref="S2:W2"/>
    <mergeCell ref="Z2:AD2"/>
    <mergeCell ref="AG2:AK2"/>
    <mergeCell ref="AG1:AK1"/>
  </mergeCells>
  <hyperlinks>
    <hyperlink ref="B38" r:id="rId1" display="https://bowling.lexerbowling.com/bowlingdelapraille/solitairegeneve2024-2025/pl026.htm" xr:uid="{E86D6723-B95B-4DD4-909A-DDFD2B57B0A0}"/>
    <hyperlink ref="B22" r:id="rId2" display="https://bowling.lexerbowling.com/bowlingdelapraille/solitairegeneve2024-2025/pl00D.htm" xr:uid="{5FE7B769-B389-4315-A941-9786971499D3}"/>
    <hyperlink ref="B29" r:id="rId3" display="https://bowling.lexerbowling.com/bowlingdelapraille/solitairegeneve2024-2025/pl01B.htm" xr:uid="{4B41B1F4-61D7-4C29-BBCA-C60408BC0848}"/>
    <hyperlink ref="B14" r:id="rId4" display="https://bowling.lexerbowling.com/bowlingdelapraille/solitairegeneve2024-2025/pl022.htm" xr:uid="{14B21B67-A4F0-4213-9224-EB133BB688E5}"/>
    <hyperlink ref="B28" r:id="rId5" display="https://bowling.lexerbowling.com/bowlingdelapraille/solitairegeneve2024-2025/pl027.htm" xr:uid="{690D21D9-4707-45EF-B244-A506BD5E1530}"/>
    <hyperlink ref="B33" r:id="rId6" display="https://bowling.lexerbowling.com/bowlingdelapraille/solitairegeneve2024-2025/pl020.htm" xr:uid="{A4D5618F-778B-433F-9BD5-EDA7EC550E7E}"/>
    <hyperlink ref="B17" r:id="rId7" display="https://bowling.lexerbowling.com/bowlingdelapraille/solitairegeneve2024-2025/pl015.htm" xr:uid="{E575461D-C2A7-4418-A532-AAEABA8E10EE}"/>
    <hyperlink ref="B40" r:id="rId8" display="https://bowling.lexerbowling.com/bowlingdelapraille/solitairegeneve2024-2025/pl024.htm" xr:uid="{C7461EB8-2F59-479E-A3E8-432F0E50F0C2}"/>
    <hyperlink ref="B12" r:id="rId9" display="https://bowling.lexerbowling.com/bowlingdelapraille/solitairegeneve2024-2025/pl025.htm" xr:uid="{DD4B6E14-791E-445C-A1F9-9E9470B54971}"/>
    <hyperlink ref="B21" r:id="rId10" display="https://bowling.lexerbowling.com/bowlingdelapraille/solitairegeneve2024-2025/pl008.htm" xr:uid="{C958226B-B4E0-4A89-9483-5F1FE96661E7}"/>
    <hyperlink ref="B6" r:id="rId11" display="https://bowling.lexerbowling.com/bowlingdelapraille/solitairegeneve2024-2025/pl021.htm" xr:uid="{DDB2A181-2D51-434A-98C7-4CF4F79B04BD}"/>
    <hyperlink ref="B31" r:id="rId12" display="https://bowling.lexerbowling.com/bowlingdelapraille/solitairegeneve2024-2025/pl01C.htm" xr:uid="{B947FBEA-F9D3-42C7-8081-992A30B96CF5}"/>
    <hyperlink ref="B43" r:id="rId13" display="https://bowling.lexerbowling.com/bowlingdelapraille/solitairegeneve2024-2025/pl01E.htm" xr:uid="{0EA055FE-7467-4D93-842E-CBAD2D077FF0}"/>
    <hyperlink ref="B18" r:id="rId14" display="https://bowling.lexerbowling.com/bowlingdelapraille/solitairegeneve2024-2025/pl016.htm" xr:uid="{DE8431BB-43E7-416C-9437-A5551EA6B33A}"/>
    <hyperlink ref="B9" r:id="rId15" display="https://bowling.lexerbowling.com/bowlingdelapraille/solitairegeneve2024-2025/pl00F.htm" xr:uid="{702EB9EB-890B-45FA-B732-D8121355A115}"/>
    <hyperlink ref="B11" r:id="rId16" display="https://bowling.lexerbowling.com/bowlingdelapraille/solitairegeneve2024-2025/pl003.htm" xr:uid="{49B5E02E-C18E-4A03-9753-1520655F2618}"/>
    <hyperlink ref="B16" r:id="rId17" display="https://bowling.lexerbowling.com/bowlingdelapraille/solitairegeneve2024-2025/pl014.htm" xr:uid="{52026CED-9D45-4DAA-B6BE-62AFDA333F67}"/>
    <hyperlink ref="B19" r:id="rId18" display="https://bowling.lexerbowling.com/bowlingdelapraille/solitairegeneve2024-2025/pl017.htm" xr:uid="{1E85783B-C5A6-4A48-9CEE-7E03D981BA9D}"/>
    <hyperlink ref="B23" r:id="rId19" display="https://bowling.lexerbowling.com/bowlingdelapraille/solitairegeneve2024-2025/pl029.htm" xr:uid="{38C075A8-E1D9-40B8-AB13-E589BAA8F96F}"/>
    <hyperlink ref="B42" r:id="rId20" display="https://bowling.lexerbowling.com/bowlingdelapraille/solitairegeneve2024-2025/pl005.htm" xr:uid="{58758481-2906-4011-9FD4-7B1399A21803}"/>
    <hyperlink ref="B37" r:id="rId21" display="https://bowling.lexerbowling.com/bowlingdelapraille/solitairegeneve2024-2025/pl011.htm" xr:uid="{6328363D-73B9-443C-B163-1C2D0F7B9EAE}"/>
    <hyperlink ref="B5" r:id="rId22" display="https://bowling.lexerbowling.com/bowlingdelapraille/solitairegeneve2024-2025/pl013.htm" xr:uid="{4C6B9080-E421-4439-8F57-03A5D91AB7B3}"/>
    <hyperlink ref="B41" r:id="rId23" display="https://bowling.lexerbowling.com/bowlingdelapraille/solitairegeneve2024-2025/pl012.htm" xr:uid="{6A6D0F91-4007-415D-89BA-90E81344E464}"/>
    <hyperlink ref="B34" r:id="rId24" display="https://bowling.lexerbowling.com/bowlingdelapraille/solitairegeneve2024-2025/pl01F.htm" xr:uid="{24D60698-F927-469C-89C9-D77867D35F62}"/>
    <hyperlink ref="B26" r:id="rId25" display="https://bowling.lexerbowling.com/bowlingdelapraille/solitairegeneve2024-2025/pl01A.htm" xr:uid="{50FB6100-42C6-41E7-8B8C-8531719CA618}"/>
    <hyperlink ref="B13" r:id="rId26" display="https://bowling.lexerbowling.com/bowlingdelapraille/solitairegeneve2024-2025/pl023.htm" xr:uid="{F39E73E0-E367-41ED-9EC8-293943EB5715}"/>
    <hyperlink ref="B35" r:id="rId27" display="https://bowling.lexerbowling.com/bowlingdelapraille/solitairegeneve2024-2025/pl00C.htm" xr:uid="{0539CFC4-544C-46D7-8B39-28B9BE6F6F4A}"/>
    <hyperlink ref="B24" r:id="rId28" display="https://bowling.lexerbowling.com/bowlingdelapraille/solitairegeneve2024-2025/pl019.htm" xr:uid="{D14C24B4-BC45-4C09-93CB-7DCF172A4A22}"/>
    <hyperlink ref="H29" r:id="rId29" display="https://bowling.lexerbowling.com/bowlingdelapraille/solitairegeneve2024-2025/pl01B.htm" xr:uid="{349EE998-E335-4026-9532-24042E0F6FE4}"/>
    <hyperlink ref="H14" r:id="rId30" display="https://bowling.lexerbowling.com/bowlingdelapraille/solitairegeneve2024-2025/pl022.htm" xr:uid="{23DC9E86-1687-4C88-9F0F-D8E42DD38AEA}"/>
    <hyperlink ref="H38" r:id="rId31" display="https://bowling.lexerbowling.com/bowlingdelapraille/solitairegeneve2024-2025/pl026.htm" xr:uid="{A9E4C360-469A-4220-A990-A0C16ACEBFB6}"/>
    <hyperlink ref="H22" r:id="rId32" display="https://bowling.lexerbowling.com/bowlingdelapraille/solitairegeneve2024-2025/pl00D.htm" xr:uid="{446D6D61-6907-4E44-9430-7672A15E6FD0}"/>
    <hyperlink ref="H19" r:id="rId33" display="https://bowling.lexerbowling.com/bowlingdelapraille/solitairegeneve2024-2025/pl017.htm" xr:uid="{FA1A0ED9-E3DE-4A3E-BC7F-C28DFAA662A8}"/>
    <hyperlink ref="H9" r:id="rId34" display="https://bowling.lexerbowling.com/bowlingdelapraille/solitairegeneve2024-2025/pl00F.htm" xr:uid="{D819758A-ECF4-4ED8-A731-F05BA797E05B}"/>
    <hyperlink ref="H40" r:id="rId35" display="https://bowling.lexerbowling.com/bowlingdelapraille/solitairegeneve2024-2025/pl024.htm" xr:uid="{5A88DBE8-5AAF-4F70-8EC8-438E55E86402}"/>
    <hyperlink ref="H23" r:id="rId36" display="https://bowling.lexerbowling.com/bowlingdelapraille/solitairegeneve2024-2025/pl029.htm" xr:uid="{E5848E6B-7DC5-4E50-8F27-90F190B06617}"/>
    <hyperlink ref="H17" r:id="rId37" display="https://bowling.lexerbowling.com/bowlingdelapraille/solitairegeneve2024-2025/pl015.htm" xr:uid="{903776A9-9F41-4125-B950-1ED4795CB353}"/>
    <hyperlink ref="H16" r:id="rId38" display="https://bowling.lexerbowling.com/bowlingdelapraille/solitairegeneve2024-2025/pl014.htm" xr:uid="{AB878BF2-84EA-4195-BFC5-E90F1B3E3087}"/>
    <hyperlink ref="H21" r:id="rId39" display="https://bowling.lexerbowling.com/bowlingdelapraille/solitairegeneve2024-2025/pl008.htm" xr:uid="{EDE759B2-8E92-4067-A817-87C5153425C1}"/>
    <hyperlink ref="H41" r:id="rId40" display="https://bowling.lexerbowling.com/bowlingdelapraille/solitairegeneve2024-2025/pl012.htm" xr:uid="{19B4AD9B-B6B2-43BD-A199-6FDA80F112EB}"/>
    <hyperlink ref="H6" r:id="rId41" display="https://bowling.lexerbowling.com/bowlingdelapraille/solitairegeneve2024-2025/pl021.htm" xr:uid="{B416589D-A234-4359-95EB-329C2557729D}"/>
    <hyperlink ref="H11" r:id="rId42" display="https://bowling.lexerbowling.com/bowlingdelapraille/solitairegeneve2024-2025/pl003.htm" xr:uid="{1AEBDC56-4323-44B0-BD4C-BEDFB5662B76}"/>
    <hyperlink ref="H25" r:id="rId43" display="https://bowling.lexerbowling.com/bowlingdelapraille/solitairegeneve2024-2025/pl028.htm" xr:uid="{40DADB0A-3874-4999-B292-047DC6600698}"/>
    <hyperlink ref="H28" r:id="rId44" display="https://bowling.lexerbowling.com/bowlingdelapraille/solitairegeneve2024-2025/pl027.htm" xr:uid="{80C5CEFF-3FDD-467B-B35C-AE3E796E2E63}"/>
    <hyperlink ref="H42" r:id="rId45" display="https://bowling.lexerbowling.com/bowlingdelapraille/solitairegeneve2024-2025/pl005.htm" xr:uid="{C0CB2658-6129-42C7-BDC3-0DEB1F82A762}"/>
    <hyperlink ref="H33" r:id="rId46" display="https://bowling.lexerbowling.com/bowlingdelapraille/solitairegeneve2024-2025/pl020.htm" xr:uid="{CDCB9DA6-A117-401A-BE32-DD40AB0C5955}"/>
    <hyperlink ref="H43" r:id="rId47" display="https://bowling.lexerbowling.com/bowlingdelapraille/solitairegeneve2024-2025/pl01E.htm" xr:uid="{D79747BB-41F9-4F74-BD02-0DE54CD07AD7}"/>
    <hyperlink ref="H12" r:id="rId48" display="https://bowling.lexerbowling.com/bowlingdelapraille/solitairegeneve2024-2025/pl025.htm" xr:uid="{6707F7E3-6AC4-4F12-8B38-9FF5F4AD828D}"/>
    <hyperlink ref="H18" r:id="rId49" display="https://bowling.lexerbowling.com/bowlingdelapraille/solitairegeneve2024-2025/pl016.htm" xr:uid="{557445DB-1D27-4681-B8B2-B8AD8EADBC89}"/>
    <hyperlink ref="H31" r:id="rId50" display="https://bowling.lexerbowling.com/bowlingdelapraille/solitairegeneve2024-2025/pl01C.htm" xr:uid="{87BFFA6A-1542-44B8-AA3D-88FECAE59B18}"/>
    <hyperlink ref="H37" r:id="rId51" display="https://bowling.lexerbowling.com/bowlingdelapraille/solitairegeneve2024-2025/pl011.htm" xr:uid="{2AC066F3-123D-4F6F-BE25-1197867BEB90}"/>
    <hyperlink ref="H34" r:id="rId52" display="https://bowling.lexerbowling.com/bowlingdelapraille/solitairegeneve2024-2025/pl01F.htm" xr:uid="{DFAE01C4-F373-42FD-A37B-0F3E717135E4}"/>
    <hyperlink ref="H5" r:id="rId53" display="https://bowling.lexerbowling.com/bowlingdelapraille/solitairegeneve2024-2025/pl013.htm" xr:uid="{FFCD2B93-B1AF-44B7-ADB1-E3A7A304DB82}"/>
    <hyperlink ref="H15" r:id="rId54" display="https://bowling.lexerbowling.com/bowlingdelapraille/solitairegeneve2024-2025/pl02A.htm" xr:uid="{7A46D20C-BD66-489A-AFB0-AD60DB370A25}"/>
    <hyperlink ref="H27" r:id="rId55" display="https://bowling.lexerbowling.com/bowlingdelapraille/solitairegeneve2024-2025/pl02B.htm" xr:uid="{D5DDEB1D-D17B-4104-B91B-4C6E21DF6D23}"/>
    <hyperlink ref="H26" r:id="rId56" display="https://bowling.lexerbowling.com/bowlingdelapraille/solitairegeneve2024-2025/pl01A.htm" xr:uid="{D98D3CAB-230A-432B-8518-835FBFBE57AB}"/>
    <hyperlink ref="H24" r:id="rId57" display="https://bowling.lexerbowling.com/bowlingdelapraille/solitairegeneve2024-2025/pl019.htm" xr:uid="{612F6B92-D078-48AD-8846-C21D80915D83}"/>
    <hyperlink ref="H13" r:id="rId58" display="https://bowling.lexerbowling.com/bowlingdelapraille/solitairegeneve2024-2025/pl023.htm" xr:uid="{8F0048FE-16CD-4155-BCE0-B0CDC246BBB6}"/>
    <hyperlink ref="H35" r:id="rId59" display="https://bowling.lexerbowling.com/bowlingdelapraille/solitairegeneve2024-2025/pl00C.htm" xr:uid="{F5C29437-649E-4510-9FB4-5DDE3913804C}"/>
    <hyperlink ref="H39" r:id="rId60" display="https://bowling.lexerbowling.com/bowlingdelapraille/solitairegeneve2024-2025/pl02C.htm" xr:uid="{E68F0428-9E70-4B00-A381-48F538D8EF13}"/>
    <hyperlink ref="B15" r:id="rId61" display="https://bowling.lexerbowling.com/bowlingdelapraille/solitairegeneve2024-2025/pl02A.htm" xr:uid="{61663EE7-D50F-4495-9DCB-C6032E3A1783}"/>
    <hyperlink ref="B25" r:id="rId62" display="https://bowling.lexerbowling.com/bowlingdelapraille/solitairegeneve2024-2025/pl028.htm" xr:uid="{7A11D373-EB07-4BDC-BFB4-0A3535C12A07}"/>
    <hyperlink ref="B27" r:id="rId63" display="https://bowling.lexerbowling.com/bowlingdelapraille/solitairegeneve2024-2025/pl02B.htm" xr:uid="{0503D9F5-24C5-4A29-A694-687F15A7626E}"/>
    <hyperlink ref="H32" r:id="rId64" display="https://bowling.lexerbowling.com/bowlingdelapraille/solitairegeneve2024-2025/pl02D.htm" xr:uid="{282AF61F-E471-45CA-BA01-8E36359CA5CD}"/>
    <hyperlink ref="B32" r:id="rId65" display="https://bowling.lexerbowling.com/bowlingdelapraille/solitairegeneve2024-2025/pl02D.htm" xr:uid="{F3B33F45-0908-4563-ADA7-40F00DBE68E3}"/>
    <hyperlink ref="H8" r:id="rId66" display="https://bowling.lexerbowling.com/bowlingdelapraille/solitairegeneve2024-2025/pl002.htm" xr:uid="{AE114402-A7CD-4457-B3E6-C42AD03407D8}"/>
    <hyperlink ref="B8" r:id="rId67" display="https://bowling.lexerbowling.com/bowlingdelapraille/solitairegeneve2024-2025/pl002.htm" xr:uid="{C479608D-7F81-4A14-AB25-87198204FCAD}"/>
    <hyperlink ref="H10" r:id="rId68" display="https://bowling.lexerbowling.com/bowlingdelapraille/solitairegeneve2024-2025/pl030.htm" xr:uid="{42CA81AD-5B0D-4F1F-B338-96B7D4CDB64A}"/>
    <hyperlink ref="B10" r:id="rId69" display="https://bowling.lexerbowling.com/bowlingdelapraille/solitairegeneve2024-2025/pl030.htm" xr:uid="{31C11E42-0D30-4F54-B2F6-3FAE77F15302}"/>
    <hyperlink ref="H30" r:id="rId70" display="https://bowling.lexerbowling.com/bowlingdelapraille/solitairegeneve2024-2025/pl02F.htm" xr:uid="{19D50C6B-F3EC-443B-B63A-197DDEB6251A}"/>
    <hyperlink ref="B30" r:id="rId71" display="https://bowling.lexerbowling.com/bowlingdelapraille/solitairegeneve2024-2025/pl02F.htm" xr:uid="{8380DA61-143C-4425-9410-7F51866F3F15}"/>
    <hyperlink ref="H36" r:id="rId72" display="https://bowling.lexerbowling.com/bowlingdelapraille/solitairegeneve2024-2025/pl02E.htm" xr:uid="{74385885-4689-4EC3-8D51-1EA4176AEFB4}"/>
    <hyperlink ref="N9" r:id="rId73" display="https://bowling.lexerbowling.com/bowlingdelapraille/solitairegeneve2024-2025/pl00F.htm" xr:uid="{7381B855-B54E-4B88-BA11-F9EECF13FD15}"/>
    <hyperlink ref="N14" r:id="rId74" display="https://bowling.lexerbowling.com/bowlingdelapraille/solitairegeneve2024-2025/pl022.htm" xr:uid="{D5E24DD9-CE32-42CA-AB4A-49B1416FFF37}"/>
    <hyperlink ref="N25" r:id="rId75" display="https://bowling.lexerbowling.com/bowlingdelapraille/solitairegeneve2024-2025/pl028.htm" xr:uid="{47292355-0385-4B88-B7C9-68E4BE3E663B}"/>
    <hyperlink ref="N29" r:id="rId76" display="https://bowling.lexerbowling.com/bowlingdelapraille/solitairegeneve2024-2025/pl01B.htm" xr:uid="{FE33B95D-095C-4829-A5EC-A1C740DAF168}"/>
    <hyperlink ref="N11" r:id="rId77" display="https://bowling.lexerbowling.com/bowlingdelapraille/solitairegeneve2024-2025/pl003.htm" xr:uid="{C4F82387-82EB-467C-8A5B-707F7BFD5FAB}"/>
    <hyperlink ref="N22" r:id="rId78" display="https://bowling.lexerbowling.com/bowlingdelapraille/solitairegeneve2024-2025/pl00D.htm" xr:uid="{F8F1C7E3-35CF-4F92-9431-F65B711B93CF}"/>
    <hyperlink ref="N41" r:id="rId79" display="https://bowling.lexerbowling.com/bowlingdelapraille/solitairegeneve2024-2025/pl012.htm" xr:uid="{E631DD2D-53E8-4BFD-B708-767433DF7D03}"/>
    <hyperlink ref="N31" r:id="rId80" display="https://bowling.lexerbowling.com/bowlingdelapraille/solitairegeneve2024-2025/pl01C.htm" xr:uid="{A0DCF5A4-648D-4794-96B9-38C645B606AD}"/>
    <hyperlink ref="N19" r:id="rId81" display="https://bowling.lexerbowling.com/bowlingdelapraille/solitairegeneve2024-2025/pl017.htm" xr:uid="{F7436710-5B3F-4A9F-8D36-479BCBC6EF0E}"/>
    <hyperlink ref="N40" r:id="rId82" display="https://bowling.lexerbowling.com/bowlingdelapraille/solitairegeneve2024-2025/pl024.htm" xr:uid="{F9DB5042-4F5A-4A4C-B854-8A36E81D807C}"/>
    <hyperlink ref="N37" r:id="rId83" display="https://bowling.lexerbowling.com/bowlingdelapraille/solitairegeneve2024-2025/pl011.htm" xr:uid="{0B9379B7-592D-44BC-8EE3-4F077116946B}"/>
    <hyperlink ref="N16" r:id="rId84" display="https://bowling.lexerbowling.com/bowlingdelapraille/solitairegeneve2024-2025/pl014.htm" xr:uid="{43A519CB-2E45-4BC0-8847-784DAF858E64}"/>
    <hyperlink ref="N17" r:id="rId85" display="https://bowling.lexerbowling.com/bowlingdelapraille/solitairegeneve2024-2025/pl015.htm" xr:uid="{398DF9C8-F19A-4BDA-A44F-094C77A99113}"/>
    <hyperlink ref="N6" r:id="rId86" display="https://bowling.lexerbowling.com/bowlingdelapraille/solitairegeneve2024-2025/pl021.htm" xr:uid="{966103E7-CD77-4215-BBF8-FE2EB78FB6C6}"/>
    <hyperlink ref="N38" r:id="rId87" display="https://bowling.lexerbowling.com/bowlingdelapraille/solitairegeneve2024-2025/pl026.htm" xr:uid="{73AF7442-27AC-45E5-8D9B-45CFE7A6ACF2}"/>
    <hyperlink ref="N43" r:id="rId88" display="https://bowling.lexerbowling.com/bowlingdelapraille/solitairegeneve2024-2025/pl01E.htm" xr:uid="{4FAC57CC-2AD9-421E-AF37-12997130FB64}"/>
    <hyperlink ref="N23" r:id="rId89" display="https://bowling.lexerbowling.com/bowlingdelapraille/solitairegeneve2024-2025/pl029.htm" xr:uid="{F5FD2CB4-EFCC-4686-A36D-98ADF343AF1C}"/>
    <hyperlink ref="N33" r:id="rId90" display="https://bowling.lexerbowling.com/bowlingdelapraille/solitairegeneve2024-2025/pl020.htm" xr:uid="{93C287A4-5ECE-4D00-84A4-C6F478688542}"/>
    <hyperlink ref="N18" r:id="rId91" display="https://bowling.lexerbowling.com/bowlingdelapraille/solitairegeneve2024-2025/pl016.htm" xr:uid="{93F5EE6C-F1E0-4D0A-B41B-FE9AC9B98E89}"/>
    <hyperlink ref="N42" r:id="rId92" display="https://bowling.lexerbowling.com/bowlingdelapraille/solitairegeneve2024-2025/pl005.htm" xr:uid="{020099C8-BDAD-4F0E-AEB8-7AC6C0F32F26}"/>
    <hyperlink ref="N39" r:id="rId93" display="https://bowling.lexerbowling.com/bowlingdelapraille/solitairegeneve2024-2025/pl02C.htm" xr:uid="{C96D85AA-9570-4224-85AE-879A5741A6DB}"/>
    <hyperlink ref="N26" r:id="rId94" display="https://bowling.lexerbowling.com/bowlingdelapraille/solitairegeneve2024-2025/pl01A.htm" xr:uid="{0C0AD34D-7DCF-4C4A-9D98-F2B89D90C2F3}"/>
    <hyperlink ref="N21" r:id="rId95" display="https://bowling.lexerbowling.com/bowlingdelapraille/solitairegeneve2024-2025/pl008.htm" xr:uid="{68F2DFA6-03B5-4947-AF9A-F28DD1484860}"/>
    <hyperlink ref="N5" r:id="rId96" display="https://bowling.lexerbowling.com/bowlingdelapraille/solitairegeneve2024-2025/pl013.htm" xr:uid="{20E1045E-EBA2-4A65-ADB9-167ED9E2BC72}"/>
    <hyperlink ref="N15" r:id="rId97" display="https://bowling.lexerbowling.com/bowlingdelapraille/solitairegeneve2024-2025/pl02A.htm" xr:uid="{4D42D665-BFB0-4336-AEDB-4F3D9550A932}"/>
    <hyperlink ref="N34" r:id="rId98" display="https://bowling.lexerbowling.com/bowlingdelapraille/solitairegeneve2024-2025/pl01F.htm" xr:uid="{3D4201DC-AC2E-4580-8091-7A528EECE6E3}"/>
    <hyperlink ref="N28" r:id="rId99" display="https://bowling.lexerbowling.com/bowlingdelapraille/solitairegeneve2024-2025/pl027.htm" xr:uid="{4143C740-E778-4A25-B1A9-BA5C19BE86DC}"/>
    <hyperlink ref="N12" r:id="rId100" display="https://bowling.lexerbowling.com/bowlingdelapraille/solitairegeneve2024-2025/pl025.htm" xr:uid="{0579D2CC-7573-40D2-875E-0779D41F59B4}"/>
    <hyperlink ref="N24" r:id="rId101" display="https://bowling.lexerbowling.com/bowlingdelapraille/solitairegeneve2024-2025/pl019.htm" xr:uid="{7D899383-DC26-4093-B500-8F93D0F78E5B}"/>
    <hyperlink ref="N10" r:id="rId102" display="https://bowling.lexerbowling.com/bowlingdelapraille/solitairegeneve2024-2025/pl030.htm" xr:uid="{34DBB66A-DE1E-4FB4-9C86-5CFE4428E16D}"/>
    <hyperlink ref="N8" r:id="rId103" display="https://bowling.lexerbowling.com/bowlingdelapraille/solitairegeneve2024-2025/pl002.htm" xr:uid="{6AFC0101-94F4-430D-AB57-C96D11B1940D}"/>
    <hyperlink ref="N32" r:id="rId104" display="https://bowling.lexerbowling.com/bowlingdelapraille/solitairegeneve2024-2025/pl02D.htm" xr:uid="{1DD439A2-137E-40CB-8182-E9BB98BEAF48}"/>
    <hyperlink ref="N36" r:id="rId105" display="https://bowling.lexerbowling.com/bowlingdelapraille/solitairegeneve2024-2025/pl02E.htm" xr:uid="{60BCA530-C0CF-447B-9908-014D8390E21B}"/>
    <hyperlink ref="N27" r:id="rId106" display="https://bowling.lexerbowling.com/bowlingdelapraille/solitairegeneve2024-2025/pl02B.htm" xr:uid="{4667091A-08CA-4DCD-93E5-021CDAC8B4E7}"/>
    <hyperlink ref="N30" r:id="rId107" display="https://bowling.lexerbowling.com/bowlingdelapraille/solitairegeneve2024-2025/pl02F.htm" xr:uid="{B21E2A52-C338-4606-952F-03CE9E4DDD7B}"/>
    <hyperlink ref="N13" r:id="rId108" display="https://bowling.lexerbowling.com/bowlingdelapraille/solitairegeneve2024-2025/pl023.htm" xr:uid="{91D05ADB-C84C-4A79-80AE-39911A863F72}"/>
    <hyperlink ref="N35" r:id="rId109" display="https://bowling.lexerbowling.com/bowlingdelapraille/solitairegeneve2024-2025/pl00C.htm" xr:uid="{4DE68AC8-E16F-4CA6-983A-F95A6F8B83EB}"/>
    <hyperlink ref="N7" r:id="rId110" display="https://bowling.lexerbowling.com/bowlingdelapraille/solitairegeneve2024-2025/pl00E.htm" xr:uid="{86FAA572-A6C6-4A4F-A6B2-5FB12A3B963A}"/>
    <hyperlink ref="H7" r:id="rId111" display="https://bowling.lexerbowling.com/bowlingdelapraille/solitairegeneve2024-2025/pl00E.htm" xr:uid="{20BAD650-1C24-4ABF-B8B2-91CDA95608CC}"/>
    <hyperlink ref="B7" r:id="rId112" display="https://bowling.lexerbowling.com/bowlingdelapraille/solitairegeneve2024-2025/pl00E.htm" xr:uid="{1D8C5BF6-7DFE-4F47-8CB7-D1CF8445B028}"/>
    <hyperlink ref="N20" r:id="rId113" display="https://bowling.lexerbowling.com/bowlingdelapraille/solitairegeneve2024-2025/pl032.htm" xr:uid="{284B20F5-A74A-484D-BA44-5715D247ED29}"/>
    <hyperlink ref="H20" r:id="rId114" display="https://bowling.lexerbowling.com/bowlingdelapraille/solitairegeneve2024-2025/pl032.htm" xr:uid="{4B01EC11-B146-49BC-AB24-A138CC8BFF01}"/>
    <hyperlink ref="B20" r:id="rId115" display="https://bowling.lexerbowling.com/bowlingdelapraille/solitairegeneve2024-2025/pl032.htm" xr:uid="{40195E5C-6B3D-4ECA-936B-07F90B49E029}"/>
    <hyperlink ref="AA9" r:id="rId116" display="https://bowling.lexerbowling.com/bowlingdelapraille/solitairegeneve2024-2025/pl00F.htm" xr:uid="{1FCC2EDF-C6C3-4C7D-85C8-6A9C60F93AA4}"/>
    <hyperlink ref="AA11" r:id="rId117" display="https://bowling.lexerbowling.com/bowlingdelapraille/solitairegeneve2024-2025/pl003.htm" xr:uid="{55DDD4B3-5835-43F6-BA40-222BE29FA020}"/>
    <hyperlink ref="AA14" r:id="rId118" display="https://bowling.lexerbowling.com/bowlingdelapraille/solitairegeneve2024-2025/pl022.htm" xr:uid="{7F70656A-E87B-4678-9B15-91EB6D54100D}"/>
    <hyperlink ref="AA25" r:id="rId119" display="https://bowling.lexerbowling.com/bowlingdelapraille/solitairegeneve2024-2025/pl028.htm" xr:uid="{4B25D04D-5D0E-4162-BB8A-73CA1422F328}"/>
    <hyperlink ref="AA30" r:id="rId120" display="https://bowling.lexerbowling.com/bowlingdelapraille/solitairegeneve2024-2025/pl01B.htm" xr:uid="{E7279362-C5F0-4662-82C5-0C4018406162}"/>
    <hyperlink ref="AA43" r:id="rId121" display="https://bowling.lexerbowling.com/bowlingdelapraille/solitairegeneve2024-2025/pl012.htm" xr:uid="{87F0A409-79F7-4339-AF3E-70616E8ACE54}"/>
    <hyperlink ref="AA42" r:id="rId122" display="https://bowling.lexerbowling.com/bowlingdelapraille/solitairegeneve2024-2025/pl024.htm" xr:uid="{236353B3-C5FE-4DED-8179-082A87A8E5BC}"/>
    <hyperlink ref="AA19" r:id="rId123" display="https://bowling.lexerbowling.com/bowlingdelapraille/solitairegeneve2024-2025/pl017.htm" xr:uid="{05520765-DDDB-4D59-A9C6-93E401A1FA46}"/>
    <hyperlink ref="AA38" r:id="rId124" display="https://bowling.lexerbowling.com/bowlingdelapraille/solitairegeneve2024-2025/pl011.htm" xr:uid="{50456000-36C2-4363-9A45-C539871EB09B}"/>
    <hyperlink ref="AA22" r:id="rId125" display="https://bowling.lexerbowling.com/bowlingdelapraille/solitairegeneve2024-2025/pl00D.htm" xr:uid="{38587359-9224-4435-81B7-9FEB109E3C30}"/>
    <hyperlink ref="AA32" r:id="rId126" display="https://bowling.lexerbowling.com/bowlingdelapraille/solitairegeneve2024-2025/pl01C.htm" xr:uid="{C0933A35-A3A1-40B4-92E9-E77DC2D99741}"/>
    <hyperlink ref="AA16" r:id="rId127" display="https://bowling.lexerbowling.com/bowlingdelapraille/solitairegeneve2024-2025/pl014.htm" xr:uid="{223CD2E9-9D27-4CF5-9D06-D46843F15F84}"/>
    <hyperlink ref="AA45" r:id="rId128" display="https://bowling.lexerbowling.com/bowlingdelapraille/solitairegeneve2024-2025/pl01E.htm" xr:uid="{FC3003B0-976F-455B-BA1A-DCB2E3B3E4EE}"/>
    <hyperlink ref="AA17" r:id="rId129" display="https://bowling.lexerbowling.com/bowlingdelapraille/solitairegeneve2024-2025/pl015.htm" xr:uid="{EFC8DC3A-A183-4617-BCBD-D81080646810}"/>
    <hyperlink ref="AA40" r:id="rId130" display="https://bowling.lexerbowling.com/bowlingdelapraille/solitairegeneve2024-2025/pl026.htm" xr:uid="{AF2A61E4-D63C-4092-85F1-9DB2B877CB41}"/>
    <hyperlink ref="AA6" r:id="rId131" display="https://bowling.lexerbowling.com/bowlingdelapraille/solitairegeneve2024-2025/pl021.htm" xr:uid="{97AD0C40-05C9-4351-8EEB-25F41D04DDAE}"/>
    <hyperlink ref="AA44" r:id="rId132" display="https://bowling.lexerbowling.com/bowlingdelapraille/solitairegeneve2024-2025/pl005.htm" xr:uid="{02D26210-6C90-4D0D-ACD1-025A032BD3E3}"/>
    <hyperlink ref="AA23" r:id="rId133" display="https://bowling.lexerbowling.com/bowlingdelapraille/solitairegeneve2024-2025/pl029.htm" xr:uid="{94946665-10E1-408F-96BA-85469EBBD9B5}"/>
    <hyperlink ref="AA34" r:id="rId134" display="https://bowling.lexerbowling.com/bowlingdelapraille/solitairegeneve2024-2025/pl020.htm" xr:uid="{D2D54919-F019-44F3-830E-0989BAE73324}"/>
    <hyperlink ref="AA35" r:id="rId135" display="https://bowling.lexerbowling.com/bowlingdelapraille/solitairegeneve2024-2025/pl01F.htm" xr:uid="{2289AB1D-5118-4F29-94B4-29066507B07E}"/>
    <hyperlink ref="AA26" r:id="rId136" display="https://bowling.lexerbowling.com/bowlingdelapraille/solitairegeneve2024-2025/pl01A.htm" xr:uid="{2DAB3E21-08A1-4556-B5B4-880305EC2C52}"/>
    <hyperlink ref="AA18" r:id="rId137" display="https://bowling.lexerbowling.com/bowlingdelapraille/solitairegeneve2024-2025/pl016.htm" xr:uid="{26626D01-5B6D-4475-AB1E-037AA15C9FB4}"/>
    <hyperlink ref="AA41" r:id="rId138" display="https://bowling.lexerbowling.com/bowlingdelapraille/solitairegeneve2024-2025/pl02C.htm" xr:uid="{89D32D5B-516C-468D-B486-4E2726808E45}"/>
    <hyperlink ref="AA5" r:id="rId139" display="https://bowling.lexerbowling.com/bowlingdelapraille/solitairegeneve2024-2025/pl013.htm" xr:uid="{F51C8EB1-6855-458A-B5DF-3EE3908F6C36}"/>
    <hyperlink ref="AA21" r:id="rId140" display="https://bowling.lexerbowling.com/bowlingdelapraille/solitairegeneve2024-2025/pl008.htm" xr:uid="{E76BA0AD-4C12-41B3-8E29-06A00B10B416}"/>
    <hyperlink ref="AA15" r:id="rId141" display="https://bowling.lexerbowling.com/bowlingdelapraille/solitairegeneve2024-2025/pl02A.htm" xr:uid="{E2D20A05-338B-444C-9DED-2C7AEF9948E7}"/>
    <hyperlink ref="AA28" r:id="rId142" display="https://bowling.lexerbowling.com/bowlingdelapraille/solitairegeneve2024-2025/pl027.htm" xr:uid="{F75CDCAC-7142-47A4-9206-0149EE732BE0}"/>
    <hyperlink ref="AA12" r:id="rId143" display="https://bowling.lexerbowling.com/bowlingdelapraille/solitairegeneve2024-2025/pl025.htm" xr:uid="{411611E3-C79E-4417-8C3E-F24D4F624D6C}"/>
    <hyperlink ref="AA24" r:id="rId144" display="https://bowling.lexerbowling.com/bowlingdelapraille/solitairegeneve2024-2025/pl019.htm" xr:uid="{16DE7FF2-7AF1-4FA0-B13F-E3CC90C4E63B}"/>
    <hyperlink ref="AA10" r:id="rId145" display="https://bowling.lexerbowling.com/bowlingdelapraille/solitairegeneve2024-2025/pl030.htm" xr:uid="{AD02E787-2317-481D-8FAC-24F9EC5EF49B}"/>
    <hyperlink ref="AA8" r:id="rId146" display="https://bowling.lexerbowling.com/bowlingdelapraille/solitairegeneve2024-2025/pl002.htm" xr:uid="{37B68300-0CA0-4E65-B5D8-4830480C8C60}"/>
    <hyperlink ref="AA33" r:id="rId147" display="https://bowling.lexerbowling.com/bowlingdelapraille/solitairegeneve2024-2025/pl02D.htm" xr:uid="{EBB81399-D46E-41D8-A3F6-8A6A3490EC66}"/>
    <hyperlink ref="AA37" r:id="rId148" display="https://bowling.lexerbowling.com/bowlingdelapraille/solitairegeneve2024-2025/pl02E.htm" xr:uid="{FF495620-F38F-4FA2-A096-CCA012B4808E}"/>
    <hyperlink ref="AA27" r:id="rId149" display="https://bowling.lexerbowling.com/bowlingdelapraille/solitairegeneve2024-2025/pl02B.htm" xr:uid="{70E0B9D6-FF77-430F-B340-AFA8789530F0}"/>
    <hyperlink ref="AA31" r:id="rId150" display="https://bowling.lexerbowling.com/bowlingdelapraille/solitairegeneve2024-2025/pl02F.htm" xr:uid="{1EE47A0D-A36F-4126-BD8B-D728D4B8DB3A}"/>
    <hyperlink ref="AA13" r:id="rId151" display="https://bowling.lexerbowling.com/bowlingdelapraille/solitairegeneve2024-2025/pl023.htm" xr:uid="{F077CB63-A121-428C-A055-6FA61603C1C4}"/>
    <hyperlink ref="AA36" r:id="rId152" display="https://bowling.lexerbowling.com/bowlingdelapraille/solitairegeneve2024-2025/pl00C.htm" xr:uid="{652754E0-D19D-49B7-85A3-6006B193BF53}"/>
    <hyperlink ref="AA39" r:id="rId153" display="https://bowling.lexerbowling.com/bowlingdelapraille/solitairegeneve2024-2025/pl031.htm" xr:uid="{D30D7764-E686-4A9D-BDE0-31ABF3DD9848}"/>
    <hyperlink ref="T39" r:id="rId154" display="https://bowling.lexerbowling.com/bowlingdelapraille/solitairegeneve2024-2025/pl031.htm" xr:uid="{15645F47-7E9E-4EE0-B602-6B3927608791}"/>
    <hyperlink ref="AH9" r:id="rId155" display="https://bowling.lexerbowling.com/bowlingdelapraille/solitairegeneve2024-2025/pl00F.htm" xr:uid="{82DFB4D1-B9C7-40A7-AF1C-B07E4262CBC3}"/>
    <hyperlink ref="AH14" r:id="rId156" display="https://bowling.lexerbowling.com/bowlingdelapraille/solitairegeneve2024-2025/pl022.htm" xr:uid="{0AFF4B4B-3E96-4226-AFB8-45A982854A4C}"/>
    <hyperlink ref="AH11" r:id="rId157" display="https://bowling.lexerbowling.com/bowlingdelapraille/solitairegeneve2024-2025/pl003.htm" xr:uid="{AD056C7F-94D2-47F6-BC76-1C768A1A3473}"/>
    <hyperlink ref="AH25" r:id="rId158" display="https://bowling.lexerbowling.com/bowlingdelapraille/solitairegeneve2024-2025/pl028.htm" xr:uid="{9A3C99BF-B008-4237-B90F-AE535D9C4D6D}"/>
    <hyperlink ref="AH43" r:id="rId159" display="https://bowling.lexerbowling.com/bowlingdelapraille/solitairegeneve2024-2025/pl012.htm" xr:uid="{4C00C2EB-3DE0-465E-AAF5-5EB312BBC3A3}"/>
    <hyperlink ref="AH22" r:id="rId160" display="https://bowling.lexerbowling.com/bowlingdelapraille/solitairegeneve2024-2025/pl00D.htm" xr:uid="{AD042CE8-FACB-4C1A-86D2-881C2EA0B5BA}"/>
    <hyperlink ref="AH30" r:id="rId161" display="https://bowling.lexerbowling.com/bowlingdelapraille/solitairegeneve2024-2025/pl01B.htm" xr:uid="{D7E77C12-145A-4619-9B7A-9CC2892BB851}"/>
    <hyperlink ref="AH19" r:id="rId162" display="https://bowling.lexerbowling.com/bowlingdelapraille/solitairegeneve2024-2025/pl017.htm" xr:uid="{F294B4ED-2A5F-467D-8730-01D4BDCA3171}"/>
    <hyperlink ref="AH38" r:id="rId163" display="https://bowling.lexerbowling.com/bowlingdelapraille/solitairegeneve2024-2025/pl011.htm" xr:uid="{658290A7-F114-4703-95AF-CF377821091A}"/>
    <hyperlink ref="AH16" r:id="rId164" display="https://bowling.lexerbowling.com/bowlingdelapraille/solitairegeneve2024-2025/pl014.htm" xr:uid="{BF4C2ABD-9DAA-467B-B1B0-E26D22AE5A23}"/>
    <hyperlink ref="AH42" r:id="rId165" display="https://bowling.lexerbowling.com/bowlingdelapraille/solitairegeneve2024-2025/pl024.htm" xr:uid="{D35C6E13-AE00-4E90-A6B6-AB6989307CF3}"/>
    <hyperlink ref="AH17" r:id="rId166" display="https://bowling.lexerbowling.com/bowlingdelapraille/solitairegeneve2024-2025/pl015.htm" xr:uid="{C868B1F2-59AF-4A5E-A41E-C6006162CF04}"/>
    <hyperlink ref="AH32" r:id="rId167" display="https://bowling.lexerbowling.com/bowlingdelapraille/solitairegeneve2024-2025/pl01C.htm" xr:uid="{69B08410-F0E0-400C-97E0-1B50CBA8AC3E}"/>
    <hyperlink ref="AH45" r:id="rId168" display="https://bowling.lexerbowling.com/bowlingdelapraille/solitairegeneve2024-2025/pl01E.htm" xr:uid="{43708EC7-C292-4510-8132-788AE4878288}"/>
    <hyperlink ref="AH40" r:id="rId169" display="https://bowling.lexerbowling.com/bowlingdelapraille/solitairegeneve2024-2025/pl026.htm" xr:uid="{7EFB7EA0-FF82-40B9-8D37-9212B67B2729}"/>
    <hyperlink ref="AH44" r:id="rId170" display="https://bowling.lexerbowling.com/bowlingdelapraille/solitairegeneve2024-2025/pl005.htm" xr:uid="{4F1EB79D-1A97-4B7F-A56A-828E33C21F46}"/>
    <hyperlink ref="AH35" r:id="rId171" display="https://bowling.lexerbowling.com/bowlingdelapraille/solitairegeneve2024-2025/pl01F.htm" xr:uid="{F5567840-004D-4A79-8883-7E4B5DC2C0A7}"/>
    <hyperlink ref="AH23" r:id="rId172" display="https://bowling.lexerbowling.com/bowlingdelapraille/solitairegeneve2024-2025/pl029.htm" xr:uid="{DA695B98-D8CD-4576-AB73-5AF6213EDB0D}"/>
    <hyperlink ref="AH6" r:id="rId173" display="https://bowling.lexerbowling.com/bowlingdelapraille/solitairegeneve2024-2025/pl021.htm" xr:uid="{72D68B1D-2566-49AC-958A-13EF02936402}"/>
    <hyperlink ref="AH41" r:id="rId174" display="https://bowling.lexerbowling.com/bowlingdelapraille/solitairegeneve2024-2025/pl02C.htm" xr:uid="{361B1817-0110-4AA5-B398-45F8040FFBC1}"/>
    <hyperlink ref="AH26" r:id="rId175" display="https://bowling.lexerbowling.com/bowlingdelapraille/solitairegeneve2024-2025/pl01A.htm" xr:uid="{9F948CE2-D7F8-4DF1-B54B-D5FCAC904229}"/>
    <hyperlink ref="AH34" r:id="rId176" display="https://bowling.lexerbowling.com/bowlingdelapraille/solitairegeneve2024-2025/pl020.htm" xr:uid="{F1DDE716-A6F3-44DF-9142-9CBB62778784}"/>
    <hyperlink ref="AH18" r:id="rId177" display="https://bowling.lexerbowling.com/bowlingdelapraille/solitairegeneve2024-2025/pl016.htm" xr:uid="{B95339C3-03EA-4091-B7C7-93722D522AA8}"/>
    <hyperlink ref="AH24" r:id="rId178" display="https://bowling.lexerbowling.com/bowlingdelapraille/solitairegeneve2024-2025/pl019.htm" xr:uid="{248F669F-EFDC-4EA3-B41A-F30C497BB47E}"/>
    <hyperlink ref="AH5" r:id="rId179" display="https://bowling.lexerbowling.com/bowlingdelapraille/solitairegeneve2024-2025/pl013.htm" xr:uid="{CA9D6982-B8D4-4692-ADA0-503C22BD12DA}"/>
    <hyperlink ref="AH21" r:id="rId180" display="https://bowling.lexerbowling.com/bowlingdelapraille/solitairegeneve2024-2025/pl008.htm" xr:uid="{554578AD-643B-46AB-9127-AE309E9EAC9B}"/>
    <hyperlink ref="AH15" r:id="rId181" display="https://bowling.lexerbowling.com/bowlingdelapraille/solitairegeneve2024-2025/pl02A.htm" xr:uid="{6A4FE759-AE86-4FCB-A3B3-62816F38BA3E}"/>
    <hyperlink ref="AH28" r:id="rId182" display="https://bowling.lexerbowling.com/bowlingdelapraille/solitairegeneve2024-2025/pl027.htm" xr:uid="{3EC0A8A8-9B63-40F5-8927-13C338939C1F}"/>
    <hyperlink ref="AH12" r:id="rId183" display="https://bowling.lexerbowling.com/bowlingdelapraille/solitairegeneve2024-2025/pl025.htm" xr:uid="{2B85EA87-4BC1-41F4-9716-48DBE3D4349B}"/>
    <hyperlink ref="AH10" r:id="rId184" display="https://bowling.lexerbowling.com/bowlingdelapraille/solitairegeneve2024-2025/pl030.htm" xr:uid="{23D1A32D-72FC-40D9-9F04-C1BD37D83EA0}"/>
    <hyperlink ref="AH8" r:id="rId185" display="https://bowling.lexerbowling.com/bowlingdelapraille/solitairegeneve2024-2025/pl002.htm" xr:uid="{BB713144-B299-4FA4-B2EF-7AD998C73F80}"/>
    <hyperlink ref="AH36" r:id="rId186" display="https://bowling.lexerbowling.com/bowlingdelapraille/solitairegeneve2024-2025/pl00C.htm" xr:uid="{FB170ED7-E648-4D53-BBFE-4D6974671207}"/>
    <hyperlink ref="AH33" r:id="rId187" display="https://bowling.lexerbowling.com/bowlingdelapraille/solitairegeneve2024-2025/pl02D.htm" xr:uid="{2F51C873-AECE-499D-AF56-48B09BA5EEA2}"/>
    <hyperlink ref="AH37" r:id="rId188" display="https://bowling.lexerbowling.com/bowlingdelapraille/solitairegeneve2024-2025/pl02E.htm" xr:uid="{2849F017-985C-4C13-B350-C631F26DC98E}"/>
    <hyperlink ref="AH27" r:id="rId189" display="https://bowling.lexerbowling.com/bowlingdelapraille/solitairegeneve2024-2025/pl02B.htm" xr:uid="{0F0FFB55-0BF2-443E-9FF1-3E77E63121CF}"/>
    <hyperlink ref="AH31" r:id="rId190" display="https://bowling.lexerbowling.com/bowlingdelapraille/solitairegeneve2024-2025/pl02F.htm" xr:uid="{BD17258A-680B-499A-9034-DDEC8A38A93F}"/>
    <hyperlink ref="AH39" r:id="rId191" display="https://bowling.lexerbowling.com/bowlingdelapraille/solitairegeneve2024-2025/pl031.htm" xr:uid="{2F56BE95-FED5-494E-827E-320B42185860}"/>
    <hyperlink ref="AH13" r:id="rId192" display="https://bowling.lexerbowling.com/bowlingdelapraille/solitairegeneve2024-2025/pl023.htm" xr:uid="{26B50345-A9E0-45C2-ADA4-1F740690E3D1}"/>
    <hyperlink ref="AO9" r:id="rId193" display="https://bowling.lexerbowling.com/bowlingdelapraille/solitairegeneve2024-2025/pl00F.htm" xr:uid="{F3918C3C-52AE-49A7-8C89-B523E7DF0338}"/>
    <hyperlink ref="AO14" r:id="rId194" display="https://bowling.lexerbowling.com/bowlingdelapraille/solitairegeneve2024-2025/pl022.htm" xr:uid="{33E1F20F-B24F-484A-9862-5C6D74076A99}"/>
    <hyperlink ref="AO11" r:id="rId195" display="https://bowling.lexerbowling.com/bowlingdelapraille/solitairegeneve2024-2025/pl003.htm" xr:uid="{805FC18B-6BC5-45EF-9A9D-46102F49D72A}"/>
    <hyperlink ref="AO43" r:id="rId196" display="https://bowling.lexerbowling.com/bowlingdelapraille/solitairegeneve2024-2025/pl012.htm" xr:uid="{0FB5C421-6446-4D12-86DF-F661B46E7D6D}"/>
    <hyperlink ref="AO22" r:id="rId197" display="https://bowling.lexerbowling.com/bowlingdelapraille/solitairegeneve2024-2025/pl00D.htm" xr:uid="{9381A615-1CA2-4D59-B18A-AAE30811AEEA}"/>
    <hyperlink ref="AO38" r:id="rId198" display="https://bowling.lexerbowling.com/bowlingdelapraille/solitairegeneve2024-2025/pl011.htm" xr:uid="{5F0CA9A9-D40C-4074-AC4D-2538AF017933}"/>
    <hyperlink ref="AO25" r:id="rId199" display="https://bowling.lexerbowling.com/bowlingdelapraille/solitairegeneve2024-2025/pl028.htm" xr:uid="{592EA0D8-B483-4069-B861-20EB0782D1B8}"/>
    <hyperlink ref="AO30" r:id="rId200" display="https://bowling.lexerbowling.com/bowlingdelapraille/solitairegeneve2024-2025/pl01B.htm" xr:uid="{466AA343-1C9D-4E48-9E25-68FCAB2A45EF}"/>
    <hyperlink ref="AO19" r:id="rId201" display="https://bowling.lexerbowling.com/bowlingdelapraille/solitairegeneve2024-2025/pl017.htm" xr:uid="{887EE1DC-2A57-4CED-B425-360652FA45DB}"/>
    <hyperlink ref="AO16" r:id="rId202" display="https://bowling.lexerbowling.com/bowlingdelapraille/solitairegeneve2024-2025/pl014.htm" xr:uid="{595C541F-A7BE-4DAE-922F-FF7E2388951B}"/>
    <hyperlink ref="AO23" r:id="rId203" display="https://bowling.lexerbowling.com/bowlingdelapraille/solitairegeneve2024-2025/pl029.htm" xr:uid="{41627C2E-E5A4-4677-AD2A-A21B837685CE}"/>
    <hyperlink ref="AO17" r:id="rId204" display="https://bowling.lexerbowling.com/bowlingdelapraille/solitairegeneve2024-2025/pl015.htm" xr:uid="{4DEB6731-2EDA-4874-AE73-D21EBD208FD0}"/>
    <hyperlink ref="AO42" r:id="rId205" display="https://bowling.lexerbowling.com/bowlingdelapraille/solitairegeneve2024-2025/pl024.htm" xr:uid="{5808EB97-76AD-4EAE-A355-A194CC150DC2}"/>
    <hyperlink ref="AO45" r:id="rId206" display="https://bowling.lexerbowling.com/bowlingdelapraille/solitairegeneve2024-2025/pl01E.htm" xr:uid="{E5952A2C-938E-451D-9B65-2904F4F5B8CA}"/>
    <hyperlink ref="AO44" r:id="rId207" display="https://bowling.lexerbowling.com/bowlingdelapraille/solitairegeneve2024-2025/pl005.htm" xr:uid="{2BB7E106-94AB-4721-AB66-6B1A83AD1E36}"/>
    <hyperlink ref="AO6" r:id="rId208" display="https://bowling.lexerbowling.com/bowlingdelapraille/solitairegeneve2024-2025/pl021.htm" xr:uid="{90F70FAA-D71A-4D46-947E-571040345A0E}"/>
    <hyperlink ref="AO40" r:id="rId209" display="https://bowling.lexerbowling.com/bowlingdelapraille/solitairegeneve2024-2025/pl026.htm" xr:uid="{BB8027AC-4C5F-4311-91E9-123D442FFF4C}"/>
    <hyperlink ref="AO41" r:id="rId210" display="https://bowling.lexerbowling.com/bowlingdelapraille/solitairegeneve2024-2025/pl02C.htm" xr:uid="{8122231B-CAE8-4FF4-9329-56E61B6A0E72}"/>
    <hyperlink ref="AO32" r:id="rId211" display="https://bowling.lexerbowling.com/bowlingdelapraille/solitairegeneve2024-2025/pl01C.htm" xr:uid="{D7C8F3CE-D79F-4E17-A4AC-63BC5364A524}"/>
    <hyperlink ref="AO34" r:id="rId212" display="https://bowling.lexerbowling.com/bowlingdelapraille/solitairegeneve2024-2025/pl020.htm" xr:uid="{15D8C927-C5B9-494E-BBED-1379E3F002C5}"/>
    <hyperlink ref="AO35" r:id="rId213" display="https://bowling.lexerbowling.com/bowlingdelapraille/solitairegeneve2024-2025/pl01F.htm" xr:uid="{1FAB29FC-CE98-413B-ADA3-41A2EF8601FE}"/>
    <hyperlink ref="AO26" r:id="rId214" display="https://bowling.lexerbowling.com/bowlingdelapraille/solitairegeneve2024-2025/pl01A.htm" xr:uid="{A96B08DA-EAE2-432C-90EF-7BF4797CEC13}"/>
    <hyperlink ref="AO10" r:id="rId215" display="https://bowling.lexerbowling.com/bowlingdelapraille/solitairegeneve2024-2025/pl030.htm" xr:uid="{C64BDFD0-B056-4954-B884-959EBF8816C7}"/>
    <hyperlink ref="AO18" r:id="rId216" display="https://bowling.lexerbowling.com/bowlingdelapraille/solitairegeneve2024-2025/pl016.htm" xr:uid="{1826011A-FAA0-4E0F-9F6D-B7E3C3768037}"/>
    <hyperlink ref="AO24" r:id="rId217" display="https://bowling.lexerbowling.com/bowlingdelapraille/solitairegeneve2024-2025/pl019.htm" xr:uid="{549A4ED3-C488-42C0-9E88-55DD89F652DD}"/>
    <hyperlink ref="AO5" r:id="rId218" display="https://bowling.lexerbowling.com/bowlingdelapraille/solitairegeneve2024-2025/pl013.htm" xr:uid="{CF05C823-2AC7-4E4F-A744-67E1CE209F59}"/>
    <hyperlink ref="AO21" r:id="rId219" display="https://bowling.lexerbowling.com/bowlingdelapraille/solitairegeneve2024-2025/pl008.htm" xr:uid="{17C46000-9DF9-4167-8BA7-09069CE8A66B}"/>
    <hyperlink ref="AO8" r:id="rId220" display="https://bowling.lexerbowling.com/bowlingdelapraille/solitairegeneve2024-2025/pl002.htm" xr:uid="{DC35412B-4191-45FB-B5F6-52E99633AB42}"/>
    <hyperlink ref="AO15" r:id="rId221" display="https://bowling.lexerbowling.com/bowlingdelapraille/solitairegeneve2024-2025/pl02A.htm" xr:uid="{ED40782A-59B2-491E-9E38-183DC70C945B}"/>
    <hyperlink ref="AO28" r:id="rId222" display="https://bowling.lexerbowling.com/bowlingdelapraille/solitairegeneve2024-2025/pl027.htm" xr:uid="{967048AB-5E8C-4D33-A00E-072D86E388AD}"/>
    <hyperlink ref="AO36" r:id="rId223" display="https://bowling.lexerbowling.com/bowlingdelapraille/solitairegeneve2024-2025/pl00C.htm" xr:uid="{5AAFFA4B-EC33-40D5-AA36-7A20833004F7}"/>
    <hyperlink ref="AO7" r:id="rId224" display="https://bowling.lexerbowling.com/bowlingdelapraille/solitairegeneve2024-2025/pl00E.htm" xr:uid="{DB9D6282-2C71-40E3-8071-8036C23F64D2}"/>
    <hyperlink ref="AO12" r:id="rId225" display="https://bowling.lexerbowling.com/bowlingdelapraille/solitairegeneve2024-2025/pl025.htm" xr:uid="{4DF5C02A-53B8-4020-8817-35185B44C389}"/>
    <hyperlink ref="AO29" r:id="rId226" display="https://bowling.lexerbowling.com/bowlingdelapraille/solitairegeneve2024-2025/pl00A.htm" xr:uid="{103422A5-CC45-4C9F-A18D-5CC5F9F25AB2}"/>
    <hyperlink ref="AO33" r:id="rId227" display="https://bowling.lexerbowling.com/bowlingdelapraille/solitairegeneve2024-2025/pl02D.htm" xr:uid="{A49008CE-608E-46C9-9255-EB247320490D}"/>
    <hyperlink ref="AO37" r:id="rId228" display="https://bowling.lexerbowling.com/bowlingdelapraille/solitairegeneve2024-2025/pl02E.htm" xr:uid="{E2EB5865-BC1C-42C3-AD0D-E840A39F62EC}"/>
    <hyperlink ref="AO27" r:id="rId229" display="https://bowling.lexerbowling.com/bowlingdelapraille/solitairegeneve2024-2025/pl02B.htm" xr:uid="{A79F46FD-966D-4790-B87F-DC88FFB5A5DB}"/>
    <hyperlink ref="AO31" r:id="rId230" display="https://bowling.lexerbowling.com/bowlingdelapraille/solitairegeneve2024-2025/pl02F.htm" xr:uid="{2E4377BE-08A1-465F-B75A-10DACAEEC181}"/>
    <hyperlink ref="AO20" r:id="rId231" display="https://bowling.lexerbowling.com/bowlingdelapraille/solitairegeneve2024-2025/pl032.htm" xr:uid="{F4631C99-BE63-47F6-8D87-69C6294588EA}"/>
    <hyperlink ref="AO39" r:id="rId232" display="https://bowling.lexerbowling.com/bowlingdelapraille/solitairegeneve2024-2025/pl031.htm" xr:uid="{D1207A52-4D91-4550-B6E5-8162E172772D}"/>
    <hyperlink ref="AO13" r:id="rId233" display="https://bowling.lexerbowling.com/bowlingdelapraille/solitairegeneve2024-2025/pl023.htm" xr:uid="{41C02EA3-2338-4795-BDDA-DB821780562E}"/>
    <hyperlink ref="AH7" r:id="rId234" display="https://bowling.lexerbowling.com/bowlingdelapraille/solitairegeneve2024-2025/pl00E.htm" xr:uid="{481554C6-607D-49F2-93F4-6C6525E3042F}"/>
    <hyperlink ref="AA7" r:id="rId235" display="https://bowling.lexerbowling.com/bowlingdelapraille/solitairegeneve2024-2025/pl00E.htm" xr:uid="{07D8BA74-2EED-4F0D-81BC-5C01EDDC2FB7}"/>
    <hyperlink ref="T7" r:id="rId236" display="https://bowling.lexerbowling.com/bowlingdelapraille/solitairegeneve2024-2025/pl00E.htm" xr:uid="{359F503C-3035-4597-AD9D-248326BBFC7A}"/>
    <hyperlink ref="AH20" r:id="rId237" display="https://bowling.lexerbowling.com/bowlingdelapraille/solitairegeneve2024-2025/pl032.htm" xr:uid="{844C7821-3D9A-4F1A-B2B6-77BF5E06A89A}"/>
    <hyperlink ref="AA20" r:id="rId238" display="https://bowling.lexerbowling.com/bowlingdelapraille/solitairegeneve2024-2025/pl032.htm" xr:uid="{B66B293D-0223-4202-8B62-A443E54F6B4F}"/>
    <hyperlink ref="T20" r:id="rId239" display="https://bowling.lexerbowling.com/bowlingdelapraille/solitairegeneve2024-2025/pl032.htm" xr:uid="{467F124B-5AB0-4F13-BB66-824C48140065}"/>
    <hyperlink ref="AH29" r:id="rId240" display="https://bowling.lexerbowling.com/bowlingdelapraille/solitairegeneve2024-2025/pl00A.htm" xr:uid="{CB9A3CAE-6861-4CC7-BD65-F21E8AC28505}"/>
    <hyperlink ref="AA29" r:id="rId241" display="https://bowling.lexerbowling.com/bowlingdelapraille/solitairegeneve2024-2025/pl00A.htm" xr:uid="{14FA3B19-313D-46C1-A318-C99E01C69237}"/>
    <hyperlink ref="T29" r:id="rId242" display="https://bowling.lexerbowling.com/bowlingdelapraille/solitairegeneve2024-2025/pl00A.htm" xr:uid="{7F15AD62-DDED-4256-A92A-84C63EA1A15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243"/>
  <colBreaks count="2" manualBreakCount="2">
    <brk id="6" max="1048575" man="1"/>
    <brk id="12" max="1048575" man="1"/>
  </colBreaks>
  <tableParts count="4">
    <tablePart r:id="rId244"/>
    <tablePart r:id="rId245"/>
    <tablePart r:id="rId246"/>
    <tablePart r:id="rId24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zoomScaleNormal="100" workbookViewId="0">
      <selection activeCell="O28" sqref="O28"/>
    </sheetView>
  </sheetViews>
  <sheetFormatPr baseColWidth="10" defaultColWidth="11.5703125" defaultRowHeight="15" x14ac:dyDescent="0.2"/>
  <cols>
    <col min="1" max="1" width="5.7109375" style="7" bestFit="1" customWidth="1"/>
    <col min="2" max="2" width="12.7109375" style="7" bestFit="1" customWidth="1"/>
    <col min="3" max="5" width="11.7109375" style="7" bestFit="1" customWidth="1"/>
    <col min="6" max="16384" width="11.5703125" style="6"/>
  </cols>
  <sheetData>
    <row r="1" spans="1:11" ht="15.75" x14ac:dyDescent="0.2">
      <c r="B1" s="45" t="s">
        <v>10</v>
      </c>
      <c r="C1" s="45"/>
      <c r="D1" s="45"/>
      <c r="E1" s="45"/>
    </row>
    <row r="2" spans="1:11" ht="15.75" x14ac:dyDescent="0.2">
      <c r="B2" s="8"/>
      <c r="C2" s="8"/>
      <c r="D2" s="8"/>
      <c r="E2" s="8"/>
    </row>
    <row r="3" spans="1:11" x14ac:dyDescent="0.2">
      <c r="A3" s="7" t="s">
        <v>11</v>
      </c>
      <c r="B3" s="7" t="s">
        <v>7</v>
      </c>
      <c r="C3" s="7" t="s">
        <v>8</v>
      </c>
      <c r="D3" s="7" t="s">
        <v>2</v>
      </c>
      <c r="E3" s="7" t="s">
        <v>9</v>
      </c>
    </row>
    <row r="4" spans="1:11" ht="15.75" x14ac:dyDescent="0.2">
      <c r="A4" s="7">
        <v>1</v>
      </c>
      <c r="B4" s="10">
        <v>45536</v>
      </c>
      <c r="C4" s="8">
        <v>23092</v>
      </c>
      <c r="D4" s="8">
        <v>144</v>
      </c>
      <c r="E4" s="26">
        <v>160.36000000000001</v>
      </c>
    </row>
    <row r="5" spans="1:11" ht="15.75" x14ac:dyDescent="0.25">
      <c r="A5" s="7">
        <v>2</v>
      </c>
      <c r="B5" s="10">
        <v>45550</v>
      </c>
      <c r="C5" s="8">
        <v>17497</v>
      </c>
      <c r="D5" s="8">
        <v>108</v>
      </c>
      <c r="E5" s="36">
        <v>162.01</v>
      </c>
      <c r="G5" s="4"/>
      <c r="H5" s="1"/>
    </row>
    <row r="6" spans="1:11" ht="15.75" x14ac:dyDescent="0.2">
      <c r="A6" s="7">
        <v>3</v>
      </c>
      <c r="B6" s="10">
        <v>45578</v>
      </c>
      <c r="C6" s="20">
        <v>22860</v>
      </c>
      <c r="D6" s="20">
        <v>144</v>
      </c>
      <c r="E6" s="25">
        <f>SUM(C6/D6)</f>
        <v>158.75</v>
      </c>
    </row>
    <row r="7" spans="1:11" ht="15.75" x14ac:dyDescent="0.25">
      <c r="A7" s="7">
        <v>4</v>
      </c>
      <c r="B7" s="10">
        <v>45592</v>
      </c>
      <c r="C7" s="14">
        <v>17562</v>
      </c>
      <c r="D7" s="14">
        <v>108</v>
      </c>
      <c r="E7" s="37">
        <v>162.61111111111111</v>
      </c>
      <c r="G7" s="4"/>
      <c r="H7" s="4"/>
      <c r="I7" s="4"/>
    </row>
    <row r="8" spans="1:11" ht="15.75" x14ac:dyDescent="0.2">
      <c r="A8" s="7">
        <v>5</v>
      </c>
      <c r="B8" s="10">
        <v>45606</v>
      </c>
      <c r="C8" s="8">
        <v>22897</v>
      </c>
      <c r="D8" s="8">
        <v>138</v>
      </c>
      <c r="E8" s="38">
        <v>165.92028985507247</v>
      </c>
    </row>
    <row r="9" spans="1:11" ht="15.75" x14ac:dyDescent="0.2">
      <c r="A9" s="7">
        <v>6</v>
      </c>
      <c r="B9" s="10">
        <v>45620</v>
      </c>
      <c r="C9" s="8">
        <v>19048</v>
      </c>
      <c r="D9" s="8">
        <v>114</v>
      </c>
      <c r="E9" s="39">
        <v>167.08771929824562</v>
      </c>
    </row>
    <row r="10" spans="1:11" ht="15.75" x14ac:dyDescent="0.2">
      <c r="A10" s="7">
        <v>7</v>
      </c>
      <c r="B10" s="10">
        <v>45634</v>
      </c>
      <c r="C10" s="8">
        <v>21955</v>
      </c>
      <c r="D10" s="8">
        <v>132</v>
      </c>
      <c r="E10" s="31">
        <v>166.32575757575756</v>
      </c>
      <c r="I10" s="4"/>
      <c r="J10" s="4"/>
      <c r="K10" s="4"/>
    </row>
    <row r="11" spans="1:11" ht="15.75" x14ac:dyDescent="0.2">
      <c r="A11" s="7">
        <v>8</v>
      </c>
      <c r="B11" s="10">
        <v>45690</v>
      </c>
      <c r="C11" s="8">
        <v>20728</v>
      </c>
      <c r="D11" s="8">
        <v>126</v>
      </c>
      <c r="E11" s="9">
        <v>164.50793650793651</v>
      </c>
    </row>
    <row r="12" spans="1:11" ht="15.75" x14ac:dyDescent="0.25">
      <c r="A12" s="7">
        <v>9</v>
      </c>
      <c r="B12" s="10">
        <v>45704</v>
      </c>
      <c r="C12" s="14">
        <v>23203</v>
      </c>
      <c r="D12" s="8">
        <v>138</v>
      </c>
      <c r="E12" s="41">
        <v>168.13768115942028</v>
      </c>
    </row>
    <row r="13" spans="1:11" ht="16.5" thickBot="1" x14ac:dyDescent="0.25">
      <c r="A13" s="7">
        <v>10</v>
      </c>
      <c r="B13" s="10">
        <v>45746</v>
      </c>
      <c r="C13" s="8">
        <v>19459</v>
      </c>
      <c r="D13" s="20">
        <v>114</v>
      </c>
      <c r="E13" s="41">
        <v>170.69298245614036</v>
      </c>
    </row>
    <row r="14" spans="1:11" ht="16.5" thickBot="1" x14ac:dyDescent="0.25">
      <c r="A14" s="7">
        <v>11</v>
      </c>
      <c r="B14" s="10">
        <v>45774</v>
      </c>
      <c r="C14" s="8">
        <v>22753</v>
      </c>
      <c r="D14" s="8">
        <v>132</v>
      </c>
      <c r="E14" s="42">
        <v>172.37121212121212</v>
      </c>
    </row>
    <row r="15" spans="1:11" ht="15.75" x14ac:dyDescent="0.2">
      <c r="A15" s="7">
        <v>12</v>
      </c>
      <c r="B15" s="10">
        <v>45816</v>
      </c>
      <c r="C15" s="8">
        <v>19516</v>
      </c>
      <c r="D15" s="8">
        <v>120</v>
      </c>
      <c r="E15" s="35">
        <v>162.63333333333333</v>
      </c>
    </row>
    <row r="16" spans="1:11" x14ac:dyDescent="0.2">
      <c r="C16" s="7">
        <f>SUM(C4:C15)</f>
        <v>250570</v>
      </c>
      <c r="D16" s="7">
        <f>SUM(D4:D15)</f>
        <v>1518</v>
      </c>
      <c r="E16" s="9">
        <f t="shared" ref="E16" si="0">SUM(C16/D16)</f>
        <v>165.06587615283269</v>
      </c>
    </row>
  </sheetData>
  <mergeCells count="1">
    <mergeCell ref="B1:E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2025</vt:lpstr>
      <vt:lpstr>2024-2025</vt:lpstr>
      <vt:lpstr>Moyenne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</cp:lastModifiedBy>
  <cp:lastPrinted>2020-09-27T21:31:41Z</cp:lastPrinted>
  <dcterms:created xsi:type="dcterms:W3CDTF">2013-12-15T07:28:22Z</dcterms:created>
  <dcterms:modified xsi:type="dcterms:W3CDTF">2025-06-08T16:12:25Z</dcterms:modified>
</cp:coreProperties>
</file>